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\My Documents_Work\2569\Q2\เอกสารประกอบงบการเงิน\AMC\งบสอบทาน\SET\"/>
    </mc:Choice>
  </mc:AlternateContent>
  <xr:revisionPtr revIDLastSave="0" documentId="13_ncr:1_{3E1F781A-102B-4399-95B4-EDA4512D5495}" xr6:coauthVersionLast="47" xr6:coauthVersionMax="47" xr10:uidLastSave="{00000000-0000-0000-0000-000000000000}"/>
  <bookViews>
    <workbookView xWindow="-120" yWindow="-120" windowWidth="24240" windowHeight="13020" tabRatio="750" activeTab="4" xr2:uid="{00000000-000D-0000-FFFF-FFFF00000000}"/>
  </bookViews>
  <sheets>
    <sheet name="Page2-3" sheetId="1" r:id="rId1"/>
    <sheet name="Page4-5" sheetId="5" r:id="rId2"/>
    <sheet name="Page6" sheetId="2" r:id="rId3"/>
    <sheet name="Page7" sheetId="7" r:id="rId4"/>
    <sheet name="Page8-9" sheetId="3" r:id="rId5"/>
  </sheets>
  <definedNames>
    <definedName name="_xlnm.Print_Area" localSheetId="4">'Page8-9'!$A$1:$H$104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4" i="3" l="1"/>
  <c r="G74" i="3"/>
  <c r="F74" i="3"/>
  <c r="E74" i="3"/>
  <c r="D38" i="5"/>
  <c r="G91" i="5"/>
  <c r="F91" i="5"/>
  <c r="F19" i="1" l="1"/>
  <c r="G19" i="1"/>
  <c r="H19" i="1"/>
  <c r="I19" i="1"/>
  <c r="D81" i="5" l="1"/>
  <c r="G81" i="5"/>
  <c r="F81" i="5"/>
  <c r="E81" i="5"/>
  <c r="G65" i="5"/>
  <c r="G72" i="5" s="1"/>
  <c r="G74" i="5" s="1"/>
  <c r="G76" i="5" s="1"/>
  <c r="G85" i="5" s="1"/>
  <c r="F65" i="5"/>
  <c r="F72" i="5" s="1"/>
  <c r="F74" i="5" s="1"/>
  <c r="F76" i="5" s="1"/>
  <c r="F85" i="5" s="1"/>
  <c r="E65" i="5"/>
  <c r="E72" i="5" s="1"/>
  <c r="E74" i="5" s="1"/>
  <c r="E76" i="5" s="1"/>
  <c r="D65" i="5"/>
  <c r="D72" i="5" s="1"/>
  <c r="D74" i="5" s="1"/>
  <c r="D76" i="5" s="1"/>
  <c r="G61" i="5"/>
  <c r="F61" i="5"/>
  <c r="G28" i="5"/>
  <c r="F28" i="5"/>
  <c r="E28" i="5"/>
  <c r="D28" i="5"/>
  <c r="G11" i="5"/>
  <c r="G18" i="5" s="1"/>
  <c r="G20" i="5" s="1"/>
  <c r="G22" i="5" s="1"/>
  <c r="F11" i="5"/>
  <c r="F18" i="5" s="1"/>
  <c r="F20" i="5" s="1"/>
  <c r="F22" i="5" s="1"/>
  <c r="E11" i="5"/>
  <c r="E18" i="5" s="1"/>
  <c r="E20" i="5" s="1"/>
  <c r="E22" i="5" s="1"/>
  <c r="D11" i="5"/>
  <c r="D18" i="5" s="1"/>
  <c r="D20" i="5" s="1"/>
  <c r="D22" i="5" s="1"/>
  <c r="G7" i="5"/>
  <c r="F7" i="5"/>
  <c r="D85" i="5" l="1"/>
  <c r="E85" i="5"/>
  <c r="E29" i="5"/>
  <c r="E39" i="5" s="1"/>
  <c r="E34" i="5"/>
  <c r="E32" i="5"/>
  <c r="F29" i="5"/>
  <c r="F39" i="5" s="1"/>
  <c r="F37" i="5" s="1"/>
  <c r="F34" i="5"/>
  <c r="F32" i="5"/>
  <c r="G29" i="5"/>
  <c r="G39" i="5" s="1"/>
  <c r="G37" i="5" s="1"/>
  <c r="G34" i="5"/>
  <c r="G32" i="5"/>
  <c r="D82" i="5"/>
  <c r="D92" i="5" s="1"/>
  <c r="D87" i="5"/>
  <c r="D32" i="5"/>
  <c r="D29" i="5"/>
  <c r="D39" i="5" s="1"/>
  <c r="D34" i="5"/>
  <c r="E82" i="5"/>
  <c r="E92" i="5" s="1"/>
  <c r="E87" i="5"/>
  <c r="F82" i="5"/>
  <c r="F92" i="5" s="1"/>
  <c r="F90" i="5" s="1"/>
  <c r="F87" i="5"/>
  <c r="G87" i="5"/>
  <c r="G82" i="5"/>
  <c r="G92" i="5" s="1"/>
  <c r="G90" i="5" s="1"/>
  <c r="H57" i="3" l="1"/>
  <c r="F71" i="1" l="1"/>
  <c r="I71" i="1"/>
  <c r="H71" i="1"/>
  <c r="G71" i="1"/>
  <c r="I89" i="1" l="1"/>
  <c r="G89" i="1"/>
  <c r="E85" i="3" l="1"/>
  <c r="F85" i="3"/>
  <c r="G85" i="3"/>
  <c r="H85" i="3"/>
  <c r="I27" i="1" l="1"/>
  <c r="E59" i="3"/>
  <c r="H7" i="3"/>
  <c r="H59" i="3" s="1"/>
  <c r="G7" i="3"/>
  <c r="G59" i="3" s="1"/>
  <c r="H7" i="1"/>
  <c r="H27" i="1"/>
  <c r="A54" i="1"/>
  <c r="A53" i="1"/>
  <c r="A52" i="1"/>
  <c r="G27" i="1"/>
  <c r="F27" i="1"/>
  <c r="F77" i="1"/>
  <c r="H77" i="1"/>
  <c r="F59" i="3"/>
  <c r="G77" i="1"/>
  <c r="I77" i="1"/>
  <c r="G57" i="1"/>
  <c r="I57" i="1" s="1"/>
  <c r="F57" i="1"/>
  <c r="H57" i="1" s="1"/>
  <c r="I7" i="1"/>
  <c r="A4" i="3"/>
  <c r="A56" i="3" s="1"/>
  <c r="I28" i="1" l="1"/>
  <c r="H88" i="1"/>
  <c r="I88" i="1"/>
  <c r="H28" i="1"/>
  <c r="H78" i="1"/>
  <c r="G78" i="1"/>
  <c r="I78" i="1"/>
  <c r="G28" i="1"/>
  <c r="F78" i="1"/>
  <c r="F28" i="1"/>
  <c r="F30" i="3"/>
  <c r="G88" i="1"/>
  <c r="F88" i="1"/>
  <c r="E30" i="3"/>
  <c r="E41" i="3" s="1"/>
  <c r="G30" i="3"/>
  <c r="E44" i="3" l="1"/>
  <c r="H30" i="3"/>
  <c r="H41" i="3" s="1"/>
  <c r="F41" i="3"/>
  <c r="G41" i="3"/>
  <c r="H89" i="1" l="1"/>
  <c r="E87" i="3"/>
  <c r="E89" i="3" s="1"/>
  <c r="G44" i="3"/>
  <c r="F44" i="3"/>
  <c r="H44" i="3"/>
  <c r="H87" i="3" s="1"/>
  <c r="H89" i="3" s="1"/>
  <c r="I90" i="1"/>
  <c r="I92" i="1" s="1"/>
  <c r="I93" i="1" s="1"/>
  <c r="F87" i="3" l="1"/>
  <c r="F89" i="3" s="1"/>
  <c r="G87" i="3"/>
  <c r="G89" i="3" s="1"/>
  <c r="H90" i="1"/>
  <c r="H92" i="1" s="1"/>
  <c r="H93" i="1" s="1"/>
  <c r="I94" i="1"/>
  <c r="G90" i="1"/>
  <c r="G92" i="1" l="1"/>
  <c r="H94" i="1"/>
  <c r="G93" i="1" l="1"/>
  <c r="G94" i="1" l="1"/>
  <c r="E91" i="5" l="1"/>
  <c r="E90" i="5" s="1"/>
  <c r="E38" i="5" l="1"/>
  <c r="E37" i="5" s="1"/>
  <c r="F89" i="1" l="1"/>
  <c r="F90" i="1" s="1"/>
  <c r="D37" i="5" l="1"/>
  <c r="D91" i="5"/>
  <c r="D90" i="5" s="1"/>
  <c r="F91" i="1"/>
  <c r="F92" i="1" s="1"/>
  <c r="F93" i="1" s="1"/>
  <c r="F94" i="1" s="1"/>
</calcChain>
</file>

<file path=xl/sharedStrings.xml><?xml version="1.0" encoding="utf-8"?>
<sst xmlns="http://schemas.openxmlformats.org/spreadsheetml/2006/main" count="316" uniqueCount="188">
  <si>
    <t>Total</t>
  </si>
  <si>
    <t>Unappropriated</t>
  </si>
  <si>
    <t>Premiums on</t>
  </si>
  <si>
    <t>Notes to financial statements are an integral part of these financial statements.</t>
  </si>
  <si>
    <t>STATEMENTS OF CASH FLOW</t>
  </si>
  <si>
    <t>Notes</t>
  </si>
  <si>
    <t>Appropriated</t>
  </si>
  <si>
    <t xml:space="preserve">      </t>
  </si>
  <si>
    <t xml:space="preserve">            </t>
  </si>
  <si>
    <t>Separate financial statements</t>
  </si>
  <si>
    <t>Advances received from customers</t>
  </si>
  <si>
    <t xml:space="preserve"> Issued and paid-up share capital</t>
  </si>
  <si>
    <t>Premium on ordinary shares</t>
  </si>
  <si>
    <t>Retained earnings</t>
  </si>
  <si>
    <t xml:space="preserve">Non-current liabilities </t>
  </si>
  <si>
    <t>CONSOLIDATED STATEMENTS OF CHANGES IN SHAREHOLDERS' EQUITY</t>
  </si>
  <si>
    <t xml:space="preserve">SEPARATE STATEMENTS OF CHANGES IN SHAREHOLDERS' EQUITY </t>
  </si>
  <si>
    <t>Revenue from sales</t>
  </si>
  <si>
    <t>Cost of sales</t>
  </si>
  <si>
    <t>Gross profit</t>
  </si>
  <si>
    <t xml:space="preserve">Gain from exchange rate </t>
  </si>
  <si>
    <t xml:space="preserve">Other income                          </t>
  </si>
  <si>
    <t>Interest income</t>
  </si>
  <si>
    <t>STATEMENTS OF FINANCIAL POSITION</t>
  </si>
  <si>
    <t>Inventories</t>
  </si>
  <si>
    <t>Intangible assets</t>
  </si>
  <si>
    <t>Other non-current assets</t>
  </si>
  <si>
    <t>Amortized intangible assets</t>
  </si>
  <si>
    <t>Other non-current liabilities</t>
  </si>
  <si>
    <t xml:space="preserve">Revenue Department receivable </t>
  </si>
  <si>
    <t>VANACHAI GROUP PUBLIC COMPANY LIMITED AND ITS SUBSIDIARIES</t>
  </si>
  <si>
    <t xml:space="preserve">Inventories  </t>
  </si>
  <si>
    <t>Maintenance supplies</t>
  </si>
  <si>
    <t>Current assets</t>
  </si>
  <si>
    <t>Total current assets</t>
  </si>
  <si>
    <t>Non-current assets</t>
  </si>
  <si>
    <t>Total non-current assets</t>
  </si>
  <si>
    <t>Total assets</t>
  </si>
  <si>
    <t xml:space="preserve">Administrative expenses   </t>
  </si>
  <si>
    <t xml:space="preserve">Current liabilities </t>
  </si>
  <si>
    <t xml:space="preserve">Total current liabilities </t>
  </si>
  <si>
    <t xml:space="preserve">Total non-current liabilities </t>
  </si>
  <si>
    <t>Total liabilities</t>
  </si>
  <si>
    <t>Shareholders' equity</t>
  </si>
  <si>
    <t xml:space="preserve">Issued and paid-up </t>
  </si>
  <si>
    <t>share capital</t>
  </si>
  <si>
    <t>legal reserve</t>
  </si>
  <si>
    <t>Cash flow from operating activities</t>
  </si>
  <si>
    <t>Cash flow from investing activities</t>
  </si>
  <si>
    <t>Cash flow from financing activities</t>
  </si>
  <si>
    <t>Cash and cash equivalent items</t>
  </si>
  <si>
    <t>Assets</t>
  </si>
  <si>
    <t>Property, plant and equipment</t>
  </si>
  <si>
    <t>Liabilities and shareholders' equity</t>
  </si>
  <si>
    <t>Long-term loans from financial institutions</t>
  </si>
  <si>
    <t>Authorized share capital</t>
  </si>
  <si>
    <t>Cash paid for income tax</t>
  </si>
  <si>
    <t>Consolidated financial statements</t>
  </si>
  <si>
    <t>STATEMENTS OF COMPREHENSIVE INCOME</t>
  </si>
  <si>
    <t>Deferred tax assets</t>
  </si>
  <si>
    <t>Cash received from short-term loans to related parties</t>
  </si>
  <si>
    <t>Cash paid for purchase of intangible assets</t>
  </si>
  <si>
    <t>Cash received from interest income</t>
  </si>
  <si>
    <t>Cash received from long-term loans from financial institutions</t>
  </si>
  <si>
    <t>Profit from operation before changes in operating assets and liabilities</t>
  </si>
  <si>
    <t>Cash paid for long-term loans from financial institutions</t>
  </si>
  <si>
    <t>Total shareholders' equity of the Company</t>
  </si>
  <si>
    <t>Total shareholders'</t>
  </si>
  <si>
    <t>equity</t>
  </si>
  <si>
    <t xml:space="preserve"> - the Company</t>
  </si>
  <si>
    <t>Non-controlling</t>
  </si>
  <si>
    <t>shareholders'</t>
  </si>
  <si>
    <t>Shareholders of the Company</t>
  </si>
  <si>
    <t>Issued and paid-up</t>
  </si>
  <si>
    <t>Total shareholders' equity</t>
  </si>
  <si>
    <t>Total liabilities and shareholders' equity</t>
  </si>
  <si>
    <t>Total comprehensive income attributable to:</t>
  </si>
  <si>
    <t>Employee benefits expenses</t>
  </si>
  <si>
    <t>Finance cost</t>
  </si>
  <si>
    <t>Management benefit expenses</t>
  </si>
  <si>
    <t>Cash paid for purchase of property, plant and equipment</t>
  </si>
  <si>
    <t>Right-of-use assets</t>
  </si>
  <si>
    <t>Current portion of long-term liabilities</t>
  </si>
  <si>
    <t>Lease liabilities</t>
  </si>
  <si>
    <t>1,735,237,480 ordinary shares @ Baht 1.00</t>
  </si>
  <si>
    <t>Interest expenses of lease liabilities</t>
  </si>
  <si>
    <t>Depreciation of right-of-use assets</t>
  </si>
  <si>
    <t>Cash paid for lease liabilities</t>
  </si>
  <si>
    <t>Cash paid for interest expenses of loans</t>
  </si>
  <si>
    <t>Depreciation of property, plant and equipment</t>
  </si>
  <si>
    <t>Short-term loans from financial institutions</t>
  </si>
  <si>
    <t>Interest expenses of loans</t>
  </si>
  <si>
    <t>Cash paid for interest expenses capitalized to cost of assets</t>
  </si>
  <si>
    <t xml:space="preserve">     Long-term loans from financial institutions</t>
  </si>
  <si>
    <t xml:space="preserve">     Lease liabilities</t>
  </si>
  <si>
    <t>Income tax payables</t>
  </si>
  <si>
    <t xml:space="preserve">Selling and distribution expenses     </t>
  </si>
  <si>
    <t xml:space="preserve"> Share capital</t>
  </si>
  <si>
    <t xml:space="preserve">Unappropriated                     </t>
  </si>
  <si>
    <t xml:space="preserve">Appropriated-Legal reserve                        </t>
  </si>
  <si>
    <t>Other comprehensive income</t>
  </si>
  <si>
    <t>Change in operating assets and liabilities</t>
  </si>
  <si>
    <t>Cash received from disposed of property, plant and equipment</t>
  </si>
  <si>
    <t>Additional disclosure :</t>
  </si>
  <si>
    <t>Items not affecting cash flow are as follows: -</t>
  </si>
  <si>
    <t>- Acquisition of rights of assets under lease agreements</t>
  </si>
  <si>
    <t>(Unit : Thousand Baht)</t>
  </si>
  <si>
    <t>4.1 and 5</t>
  </si>
  <si>
    <t>Profit for the period</t>
  </si>
  <si>
    <t>Other comprehensive income for the period</t>
  </si>
  <si>
    <t>Total comprehensive income for the period</t>
  </si>
  <si>
    <t>- Purchases of property, plant and equipment which had not yet been paid</t>
  </si>
  <si>
    <t>Profit (loss) before income tax</t>
  </si>
  <si>
    <t>Profit (loss) for the period</t>
  </si>
  <si>
    <t>Cash and cash equivalent items at the beginning of the period</t>
  </si>
  <si>
    <t>Cash and cash equivalent items at the end of the period</t>
  </si>
  <si>
    <t>Unaudited</t>
  </si>
  <si>
    <t>Audited</t>
  </si>
  <si>
    <t>Limited review only</t>
  </si>
  <si>
    <t>Current tax assets</t>
  </si>
  <si>
    <t>Current provisions for employee benefits</t>
  </si>
  <si>
    <t>Non-current provisions for employee benefits</t>
  </si>
  <si>
    <t>Trade and other current receivable</t>
  </si>
  <si>
    <t>Trade and other current payable</t>
  </si>
  <si>
    <t>- Transfer property, plant and equipment to maintenance supplies</t>
  </si>
  <si>
    <t>4.1 and 9</t>
  </si>
  <si>
    <t>4.1 and 12</t>
  </si>
  <si>
    <t>4.1 and 14</t>
  </si>
  <si>
    <t>Short-term loans from related parties</t>
  </si>
  <si>
    <t>Income tax relevance with other comprehensive income</t>
  </si>
  <si>
    <t>Item that will not be reclassified to profit or loss</t>
  </si>
  <si>
    <t>Balance as at January 1, 2025</t>
  </si>
  <si>
    <t>Non-controlling interests</t>
  </si>
  <si>
    <t xml:space="preserve"> interests</t>
  </si>
  <si>
    <t>Investments in subsidiary companies</t>
  </si>
  <si>
    <t>Dividend income from subsidiaries</t>
  </si>
  <si>
    <t>Actuarial gain (loss) arising from defined benefit plan</t>
  </si>
  <si>
    <t>Other comprehensive income for the period - net of tax</t>
  </si>
  <si>
    <t>Profit (loss) attributable to:</t>
  </si>
  <si>
    <t>Ending balance as at June 30, 2025</t>
  </si>
  <si>
    <t>Unrealized (gain) loss on exchange rate</t>
  </si>
  <si>
    <t>Cash paid for investment in subsidiaries</t>
  </si>
  <si>
    <t>Cash paid for right-of-use assets</t>
  </si>
  <si>
    <t>Dividend paid</t>
  </si>
  <si>
    <t>Dividends paid</t>
  </si>
  <si>
    <t>Actuarial loss arising from defined benefit plan</t>
  </si>
  <si>
    <t>- Receivable increase from transfer of employee benefit</t>
  </si>
  <si>
    <t>Basic earnings profit (loss) per share (Baht/share)</t>
  </si>
  <si>
    <t xml:space="preserve">Trade and other current receivable </t>
  </si>
  <si>
    <t>Provision for employee benefits</t>
  </si>
  <si>
    <t>Cash received from right-of-use assets</t>
  </si>
  <si>
    <t>- Transfer right-of-use assets to property, plant and equipment</t>
  </si>
  <si>
    <t>Loss for the period</t>
  </si>
  <si>
    <t>(Reclassified)</t>
  </si>
  <si>
    <t xml:space="preserve">Non-controlling interests </t>
  </si>
  <si>
    <t>Adjustments to reconcile profit (loss) for cash received (paid) from operations</t>
  </si>
  <si>
    <t>Loss from written-off intangible assets</t>
  </si>
  <si>
    <t>Cash deposit for assets</t>
  </si>
  <si>
    <t>Cash paid for loan arrangement fee</t>
  </si>
  <si>
    <t>As at June 30, 2026</t>
  </si>
  <si>
    <t>June 30, 2026</t>
  </si>
  <si>
    <t>December 31, 2025</t>
  </si>
  <si>
    <t>Short-term loans to related parties</t>
  </si>
  <si>
    <t>For the three-month period ended June 30, 2026</t>
  </si>
  <si>
    <t>For the six-month period ended June 30, 2026</t>
  </si>
  <si>
    <t>Balance as at January 1, 2026</t>
  </si>
  <si>
    <t>Income tax revenues (expenses)</t>
  </si>
  <si>
    <t>Ending balance as at June 30, 2026</t>
  </si>
  <si>
    <t>Reversal impairment of property, plant and equipment</t>
  </si>
  <si>
    <t>Income tax (revenue) expenses</t>
  </si>
  <si>
    <t>Loss on expected credit losses (reversal)</t>
  </si>
  <si>
    <t>Reversal loss on diminution in value of non-movement inventories</t>
  </si>
  <si>
    <t>(Gain) loss from disposed and written-off assets</t>
  </si>
  <si>
    <t>Cash received (paid) from operation</t>
  </si>
  <si>
    <t>Cash paid for short-term loans to related parties</t>
  </si>
  <si>
    <t>Cash received from short-term loans from related parties</t>
  </si>
  <si>
    <t>Net cash received from (used in) financing activities</t>
  </si>
  <si>
    <t>- Transfer loan arrangement fee to the cost of the asset.</t>
  </si>
  <si>
    <t>Net cash used in investing activities</t>
  </si>
  <si>
    <t>Increase in short-term loans from financial institutions</t>
  </si>
  <si>
    <t>(Increase) decrease in deposit for assets</t>
  </si>
  <si>
    <t>Profit (loss) from operating activities</t>
  </si>
  <si>
    <t>Note</t>
  </si>
  <si>
    <t>Loss on diminution in value of inventories and maintenance supplies (reversal)</t>
  </si>
  <si>
    <t>Written-off withholding tax</t>
  </si>
  <si>
    <t>Gain from lease modification and termination</t>
  </si>
  <si>
    <t>Net cash received from (used in) operating activities</t>
  </si>
  <si>
    <t>Cash and cash equivalent items decrease-net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</si>
</sst>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_-;\-* #,##0_-;_-* &quot;-&quot;??_-;_-@_-"/>
    <numFmt numFmtId="167" formatCode="#,##0.00;\(#,##0.00\)"/>
    <numFmt numFmtId="168" formatCode="#,##0;\(#,##0\)"/>
    <numFmt numFmtId="169" formatCode="_(* #,##0_);_(* \(#,##0\);_(* &quot;-&quot;??_);_(@_)"/>
    <numFmt numFmtId="170" formatCode="_(* #,##0.00_);_(* \(#,##0.00\);_(* \-??_);_(@_)"/>
    <numFmt numFmtId="171" formatCode="_-* #,##0.00_-;\-* #,##0.00_-;_-* \-??_-;_-@_-"/>
    <numFmt numFmtId="172" formatCode="0.00_)"/>
    <numFmt numFmtId="173" formatCode="#,##0\ &quot;F&quot;;[Red]\-#,##0\ &quot;F&quot;"/>
    <numFmt numFmtId="174" formatCode="#,##0\ &quot;FB&quot;;\-#,##0\ &quot;FB&quot;"/>
    <numFmt numFmtId="175" formatCode="_(* #,##0_);_(* \(#,##0\);_(* \-??_);_(@_)"/>
  </numFmts>
  <fonts count="21" x14ac:knownFonts="1">
    <font>
      <sz val="14"/>
      <name val="CordiaUPC"/>
    </font>
    <font>
      <sz val="14"/>
      <name val="CordiaUPC"/>
      <family val="2"/>
    </font>
    <font>
      <sz val="15"/>
      <name val="Angsana New"/>
      <family val="1"/>
    </font>
    <font>
      <sz val="10"/>
      <name val="Arial"/>
      <family val="2"/>
    </font>
    <font>
      <sz val="14"/>
      <name val="AngsanaUPC"/>
      <family val="1"/>
      <charset val="222"/>
    </font>
    <font>
      <sz val="8"/>
      <name val="CordiaUPC"/>
      <family val="2"/>
    </font>
    <font>
      <b/>
      <sz val="16"/>
      <name val="Angsana New"/>
      <family val="1"/>
    </font>
    <font>
      <sz val="10"/>
      <name val="Times New Roman"/>
      <family val="1"/>
    </font>
    <font>
      <sz val="14"/>
      <name val="AngsanaUPC"/>
      <family val="1"/>
    </font>
    <font>
      <sz val="8"/>
      <name val="Arial"/>
      <family val="2"/>
    </font>
    <font>
      <sz val="7"/>
      <name val="Small Fonts"/>
      <family val="2"/>
    </font>
    <font>
      <sz val="16"/>
      <name val="Angsana New"/>
      <family val="1"/>
    </font>
    <font>
      <sz val="16"/>
      <color indexed="9"/>
      <name val="Angsana New"/>
      <family val="1"/>
    </font>
    <font>
      <u/>
      <sz val="16"/>
      <name val="Angsana New"/>
      <family val="1"/>
    </font>
    <font>
      <sz val="14"/>
      <name val="CordiaUPC"/>
      <family val="2"/>
      <charset val="222"/>
    </font>
    <font>
      <sz val="16"/>
      <name val="Angsana New"/>
      <family val="1"/>
      <charset val="222"/>
    </font>
    <font>
      <sz val="16"/>
      <color theme="0"/>
      <name val="Angsana New"/>
      <family val="1"/>
    </font>
    <font>
      <sz val="14.5"/>
      <name val="Angsana New"/>
      <family val="1"/>
    </font>
    <font>
      <b/>
      <sz val="14.5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1" fillId="0" borderId="0" applyFill="0" applyBorder="0" applyAlignment="0" applyProtection="0"/>
    <xf numFmtId="171" fontId="1" fillId="0" borderId="0" applyFill="0" applyBorder="0" applyAlignment="0" applyProtection="0"/>
    <xf numFmtId="168" fontId="7" fillId="0" borderId="0"/>
    <xf numFmtId="172" fontId="8" fillId="0" borderId="0"/>
    <xf numFmtId="173" fontId="8" fillId="0" borderId="0"/>
    <xf numFmtId="38" fontId="9" fillId="2" borderId="0" applyNumberFormat="0" applyBorder="0" applyAlignment="0" applyProtection="0"/>
    <xf numFmtId="10" fontId="9" fillId="3" borderId="1" applyNumberFormat="0" applyBorder="0" applyAlignment="0" applyProtection="0"/>
    <xf numFmtId="37" fontId="10" fillId="0" borderId="0"/>
    <xf numFmtId="174" fontId="8" fillId="0" borderId="0"/>
    <xf numFmtId="0" fontId="3" fillId="0" borderId="0"/>
    <xf numFmtId="0" fontId="14" fillId="0" borderId="0"/>
    <xf numFmtId="0" fontId="4" fillId="0" borderId="0"/>
    <xf numFmtId="0" fontId="1" fillId="0" borderId="0"/>
    <xf numFmtId="0" fontId="4" fillId="0" borderId="0"/>
    <xf numFmtId="10" fontId="3" fillId="0" borderId="0" applyFont="0" applyFill="0" applyBorder="0" applyAlignment="0" applyProtection="0"/>
    <xf numFmtId="9" fontId="1" fillId="0" borderId="0" applyFill="0" applyBorder="0" applyAlignment="0" applyProtection="0"/>
    <xf numFmtId="1" fontId="3" fillId="0" borderId="2" applyNumberFormat="0" applyFill="0" applyAlignment="0" applyProtection="0">
      <alignment horizontal="center" vertical="center"/>
    </xf>
    <xf numFmtId="0" fontId="3" fillId="0" borderId="0"/>
  </cellStyleXfs>
  <cellXfs count="143">
    <xf numFmtId="0" fontId="0" fillId="0" borderId="0" xfId="0"/>
    <xf numFmtId="0" fontId="2" fillId="0" borderId="0" xfId="0" applyFont="1"/>
    <xf numFmtId="0" fontId="6" fillId="0" borderId="0" xfId="0" applyFont="1" applyAlignment="1">
      <alignment horizontal="center"/>
    </xf>
    <xf numFmtId="0" fontId="11" fillId="0" borderId="0" xfId="0" applyFont="1"/>
    <xf numFmtId="169" fontId="11" fillId="0" borderId="0" xfId="0" applyNumberFormat="1" applyFont="1"/>
    <xf numFmtId="169" fontId="11" fillId="0" borderId="0" xfId="1" applyNumberFormat="1" applyFont="1" applyFill="1"/>
    <xf numFmtId="0" fontId="11" fillId="0" borderId="3" xfId="0" applyFont="1" applyBorder="1"/>
    <xf numFmtId="0" fontId="11" fillId="0" borderId="4" xfId="0" applyFont="1" applyBorder="1"/>
    <xf numFmtId="169" fontId="6" fillId="0" borderId="4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9" fontId="6" fillId="0" borderId="0" xfId="1" applyNumberFormat="1" applyFont="1" applyFill="1" applyAlignment="1">
      <alignment horizontal="center"/>
    </xf>
    <xf numFmtId="169" fontId="11" fillId="0" borderId="0" xfId="1" applyNumberFormat="1" applyFont="1" applyFill="1" applyBorder="1" applyAlignment="1">
      <alignment horizontal="right"/>
    </xf>
    <xf numFmtId="0" fontId="11" fillId="0" borderId="0" xfId="0" applyFont="1" applyAlignment="1">
      <alignment horizontal="center"/>
    </xf>
    <xf numFmtId="167" fontId="11" fillId="0" borderId="0" xfId="0" applyNumberFormat="1" applyFont="1" applyAlignment="1">
      <alignment horizontal="left"/>
    </xf>
    <xf numFmtId="165" fontId="11" fillId="0" borderId="0" xfId="1" applyNumberFormat="1" applyFont="1" applyFill="1" applyBorder="1" applyAlignment="1">
      <alignment horizontal="right"/>
    </xf>
    <xf numFmtId="165" fontId="11" fillId="0" borderId="0" xfId="1" applyNumberFormat="1" applyFont="1" applyFill="1" applyAlignment="1">
      <alignment horizontal="right"/>
    </xf>
    <xf numFmtId="167" fontId="11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Continuous"/>
    </xf>
    <xf numFmtId="169" fontId="11" fillId="0" borderId="0" xfId="0" applyNumberFormat="1" applyFont="1" applyAlignment="1">
      <alignment horizontal="centerContinuous"/>
    </xf>
    <xf numFmtId="169" fontId="11" fillId="0" borderId="3" xfId="0" applyNumberFormat="1" applyFont="1" applyBorder="1" applyAlignment="1">
      <alignment horizontal="centerContinuous"/>
    </xf>
    <xf numFmtId="169" fontId="6" fillId="0" borderId="0" xfId="0" applyNumberFormat="1" applyFont="1" applyAlignment="1">
      <alignment horizontal="right"/>
    </xf>
    <xf numFmtId="0" fontId="11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9" fontId="6" fillId="0" borderId="0" xfId="0" applyNumberFormat="1" applyFont="1" applyAlignment="1">
      <alignment horizontal="center"/>
    </xf>
    <xf numFmtId="0" fontId="11" fillId="0" borderId="3" xfId="0" applyFont="1" applyBorder="1" applyAlignment="1">
      <alignment horizontal="center"/>
    </xf>
    <xf numFmtId="169" fontId="11" fillId="0" borderId="0" xfId="1" applyNumberFormat="1" applyFont="1" applyBorder="1" applyAlignment="1">
      <alignment horizontal="right"/>
    </xf>
    <xf numFmtId="43" fontId="11" fillId="0" borderId="0" xfId="1" applyFont="1" applyBorder="1" applyAlignment="1">
      <alignment horizontal="center"/>
    </xf>
    <xf numFmtId="175" fontId="11" fillId="0" borderId="0" xfId="0" applyNumberFormat="1" applyFont="1"/>
    <xf numFmtId="164" fontId="11" fillId="0" borderId="0" xfId="0" applyNumberFormat="1" applyFont="1"/>
    <xf numFmtId="164" fontId="6" fillId="0" borderId="0" xfId="0" applyNumberFormat="1" applyFont="1" applyAlignment="1">
      <alignment horizontal="center"/>
    </xf>
    <xf numFmtId="167" fontId="11" fillId="0" borderId="0" xfId="14" applyNumberFormat="1" applyFont="1"/>
    <xf numFmtId="167" fontId="11" fillId="0" borderId="0" xfId="20" applyNumberFormat="1" applyFont="1" applyAlignment="1">
      <alignment horizontal="left"/>
    </xf>
    <xf numFmtId="43" fontId="11" fillId="0" borderId="0" xfId="1" applyFont="1" applyFill="1"/>
    <xf numFmtId="39" fontId="11" fillId="0" borderId="0" xfId="0" applyNumberFormat="1" applyFont="1"/>
    <xf numFmtId="175" fontId="11" fillId="0" borderId="0" xfId="1" applyNumberFormat="1" applyFont="1" applyFill="1" applyBorder="1" applyAlignment="1"/>
    <xf numFmtId="164" fontId="11" fillId="0" borderId="0" xfId="1" applyNumberFormat="1" applyFont="1" applyFill="1" applyBorder="1" applyAlignment="1"/>
    <xf numFmtId="164" fontId="6" fillId="0" borderId="0" xfId="0" applyNumberFormat="1" applyFont="1"/>
    <xf numFmtId="175" fontId="6" fillId="0" borderId="0" xfId="0" applyNumberFormat="1" applyFont="1" applyAlignment="1">
      <alignment horizontal="center"/>
    </xf>
    <xf numFmtId="0" fontId="11" fillId="0" borderId="0" xfId="20" applyFont="1" applyAlignment="1">
      <alignment horizontal="left"/>
    </xf>
    <xf numFmtId="0" fontId="11" fillId="0" borderId="0" xfId="0" quotePrefix="1" applyFont="1" applyAlignment="1">
      <alignment horizontal="center"/>
    </xf>
    <xf numFmtId="43" fontId="11" fillId="0" borderId="0" xfId="1" applyFont="1" applyFill="1" applyBorder="1"/>
    <xf numFmtId="165" fontId="2" fillId="0" borderId="0" xfId="1" applyNumberFormat="1" applyFont="1" applyFill="1" applyBorder="1" applyAlignment="1">
      <alignment horizontal="right"/>
    </xf>
    <xf numFmtId="165" fontId="11" fillId="0" borderId="0" xfId="1" applyNumberFormat="1" applyFont="1" applyFill="1"/>
    <xf numFmtId="165" fontId="11" fillId="0" borderId="0" xfId="1" applyNumberFormat="1" applyFont="1" applyBorder="1" applyAlignment="1">
      <alignment horizontal="center"/>
    </xf>
    <xf numFmtId="165" fontId="11" fillId="0" borderId="0" xfId="1" applyNumberFormat="1" applyFont="1" applyBorder="1" applyAlignment="1">
      <alignment horizontal="right"/>
    </xf>
    <xf numFmtId="165" fontId="11" fillId="0" borderId="0" xfId="0" applyNumberFormat="1" applyFont="1" applyAlignment="1">
      <alignment horizontal="center"/>
    </xf>
    <xf numFmtId="43" fontId="11" fillId="0" borderId="0" xfId="1" applyFont="1" applyFill="1" applyBorder="1" applyAlignment="1">
      <alignment horizontal="center"/>
    </xf>
    <xf numFmtId="43" fontId="11" fillId="0" borderId="0" xfId="1" applyFont="1" applyFill="1" applyBorder="1" applyAlignment="1">
      <alignment horizontal="right"/>
    </xf>
    <xf numFmtId="43" fontId="11" fillId="0" borderId="3" xfId="1" applyFont="1" applyFill="1" applyBorder="1" applyAlignment="1">
      <alignment horizontal="right"/>
    </xf>
    <xf numFmtId="165" fontId="12" fillId="0" borderId="0" xfId="1" applyNumberFormat="1" applyFont="1" applyFill="1" applyBorder="1"/>
    <xf numFmtId="43" fontId="11" fillId="0" borderId="0" xfId="1" applyFont="1"/>
    <xf numFmtId="166" fontId="11" fillId="0" borderId="0" xfId="1" applyNumberFormat="1" applyFont="1" applyFill="1"/>
    <xf numFmtId="166" fontId="11" fillId="0" borderId="0" xfId="1" applyNumberFormat="1" applyFont="1" applyFill="1" applyBorder="1"/>
    <xf numFmtId="166" fontId="11" fillId="0" borderId="0" xfId="1" applyNumberFormat="1" applyFont="1"/>
    <xf numFmtId="43" fontId="6" fillId="0" borderId="0" xfId="1" applyFont="1" applyFill="1" applyAlignment="1">
      <alignment horizontal="center"/>
    </xf>
    <xf numFmtId="166" fontId="6" fillId="0" borderId="0" xfId="1" applyNumberFormat="1" applyFont="1" applyFill="1" applyAlignment="1">
      <alignment horizontal="center"/>
    </xf>
    <xf numFmtId="43" fontId="11" fillId="0" borderId="0" xfId="1" applyFont="1" applyAlignment="1">
      <alignment horizontal="center"/>
    </xf>
    <xf numFmtId="168" fontId="11" fillId="0" borderId="0" xfId="1" applyNumberFormat="1" applyFont="1" applyBorder="1"/>
    <xf numFmtId="166" fontId="11" fillId="0" borderId="0" xfId="0" applyNumberFormat="1" applyFont="1"/>
    <xf numFmtId="166" fontId="12" fillId="0" borderId="0" xfId="1" applyNumberFormat="1" applyFont="1" applyFill="1"/>
    <xf numFmtId="165" fontId="11" fillId="0" borderId="0" xfId="0" applyNumberFormat="1" applyFont="1"/>
    <xf numFmtId="0" fontId="6" fillId="0" borderId="3" xfId="0" applyFont="1" applyBorder="1" applyAlignment="1">
      <alignment horizontal="centerContinuous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Continuous"/>
    </xf>
    <xf numFmtId="0" fontId="6" fillId="0" borderId="4" xfId="0" applyFont="1" applyBorder="1"/>
    <xf numFmtId="0" fontId="6" fillId="0" borderId="3" xfId="0" applyFont="1" applyBorder="1"/>
    <xf numFmtId="164" fontId="6" fillId="0" borderId="0" xfId="0" applyNumberFormat="1" applyFont="1" applyAlignment="1">
      <alignment horizontal="right"/>
    </xf>
    <xf numFmtId="0" fontId="6" fillId="0" borderId="5" xfId="0" applyFont="1" applyBorder="1" applyAlignment="1">
      <alignment horizontal="centerContinuous"/>
    </xf>
    <xf numFmtId="165" fontId="11" fillId="0" borderId="0" xfId="1" applyNumberFormat="1" applyFont="1" applyFill="1" applyBorder="1"/>
    <xf numFmtId="165" fontId="11" fillId="0" borderId="0" xfId="1" applyNumberFormat="1" applyFont="1" applyFill="1" applyBorder="1" applyAlignment="1"/>
    <xf numFmtId="43" fontId="11" fillId="0" borderId="0" xfId="1" applyFont="1" applyFill="1" applyAlignment="1">
      <alignment horizontal="center"/>
    </xf>
    <xf numFmtId="165" fontId="16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0" fontId="11" fillId="0" borderId="0" xfId="0" applyFont="1" applyAlignment="1">
      <alignment horizontal="left"/>
    </xf>
    <xf numFmtId="43" fontId="11" fillId="0" borderId="8" xfId="1" applyFont="1" applyFill="1" applyBorder="1"/>
    <xf numFmtId="166" fontId="16" fillId="0" borderId="0" xfId="0" applyNumberFormat="1" applyFont="1"/>
    <xf numFmtId="43" fontId="16" fillId="0" borderId="0" xfId="1" applyFont="1"/>
    <xf numFmtId="0" fontId="11" fillId="0" borderId="0" xfId="0" quotePrefix="1" applyFont="1"/>
    <xf numFmtId="0" fontId="11" fillId="0" borderId="0" xfId="16" quotePrefix="1" applyFont="1"/>
    <xf numFmtId="0" fontId="6" fillId="0" borderId="0" xfId="0" applyFont="1" applyAlignment="1">
      <alignment horizontal="left"/>
    </xf>
    <xf numFmtId="0" fontId="11" fillId="0" borderId="0" xfId="15" applyFont="1"/>
    <xf numFmtId="168" fontId="6" fillId="0" borderId="0" xfId="20" applyNumberFormat="1" applyFont="1" applyAlignment="1">
      <alignment horizontal="left"/>
    </xf>
    <xf numFmtId="166" fontId="11" fillId="0" borderId="5" xfId="1" applyNumberFormat="1" applyFont="1" applyFill="1" applyBorder="1"/>
    <xf numFmtId="166" fontId="11" fillId="0" borderId="0" xfId="1" applyNumberFormat="1" applyFont="1" applyAlignment="1">
      <alignment horizontal="center"/>
    </xf>
    <xf numFmtId="166" fontId="12" fillId="0" borderId="0" xfId="1" applyNumberFormat="1" applyFont="1" applyFill="1" applyBorder="1"/>
    <xf numFmtId="166" fontId="11" fillId="0" borderId="6" xfId="1" applyNumberFormat="1" applyFont="1" applyFill="1" applyBorder="1"/>
    <xf numFmtId="166" fontId="11" fillId="0" borderId="9" xfId="1" applyNumberFormat="1" applyFont="1" applyFill="1" applyBorder="1"/>
    <xf numFmtId="169" fontId="11" fillId="0" borderId="3" xfId="1" applyNumberFormat="1" applyFont="1" applyFill="1" applyBorder="1"/>
    <xf numFmtId="169" fontId="11" fillId="0" borderId="0" xfId="1" applyNumberFormat="1" applyFont="1" applyFill="1" applyBorder="1"/>
    <xf numFmtId="169" fontId="11" fillId="0" borderId="4" xfId="1" applyNumberFormat="1" applyFont="1" applyFill="1" applyBorder="1" applyAlignment="1">
      <alignment horizontal="right"/>
    </xf>
    <xf numFmtId="169" fontId="11" fillId="0" borderId="5" xfId="1" applyNumberFormat="1" applyFont="1" applyFill="1" applyBorder="1"/>
    <xf numFmtId="169" fontId="11" fillId="0" borderId="0" xfId="1" applyNumberFormat="1" applyFont="1"/>
    <xf numFmtId="169" fontId="11" fillId="0" borderId="6" xfId="1" applyNumberFormat="1" applyFont="1" applyFill="1" applyBorder="1"/>
    <xf numFmtId="169" fontId="12" fillId="0" borderId="0" xfId="1" applyNumberFormat="1" applyFont="1" applyFill="1" applyBorder="1"/>
    <xf numFmtId="168" fontId="11" fillId="0" borderId="0" xfId="0" applyNumberFormat="1" applyFont="1"/>
    <xf numFmtId="166" fontId="11" fillId="0" borderId="6" xfId="0" applyNumberFormat="1" applyFont="1" applyBorder="1" applyAlignment="1">
      <alignment horizontal="center"/>
    </xf>
    <xf numFmtId="166" fontId="11" fillId="0" borderId="0" xfId="1" applyNumberFormat="1" applyFont="1" applyFill="1" applyBorder="1" applyAlignment="1">
      <alignment horizontal="center"/>
    </xf>
    <xf numFmtId="175" fontId="11" fillId="0" borderId="0" xfId="1" applyNumberFormat="1" applyFont="1" applyFill="1" applyBorder="1" applyAlignment="1">
      <alignment horizontal="center"/>
    </xf>
    <xf numFmtId="175" fontId="11" fillId="0" borderId="4" xfId="1" applyNumberFormat="1" applyFont="1" applyFill="1" applyBorder="1" applyAlignment="1">
      <alignment horizontal="center"/>
    </xf>
    <xf numFmtId="175" fontId="11" fillId="0" borderId="3" xfId="1" applyNumberFormat="1" applyFont="1" applyFill="1" applyBorder="1" applyAlignment="1">
      <alignment horizontal="center"/>
    </xf>
    <xf numFmtId="175" fontId="11" fillId="0" borderId="3" xfId="1" applyNumberFormat="1" applyFont="1" applyFill="1" applyBorder="1" applyAlignment="1">
      <alignment horizontal="right"/>
    </xf>
    <xf numFmtId="166" fontId="11" fillId="0" borderId="6" xfId="1" applyNumberFormat="1" applyFont="1" applyFill="1" applyBorder="1" applyAlignment="1">
      <alignment horizontal="center"/>
    </xf>
    <xf numFmtId="164" fontId="11" fillId="0" borderId="0" xfId="1" applyNumberFormat="1" applyFont="1" applyFill="1" applyBorder="1" applyAlignment="1">
      <alignment horizontal="right"/>
    </xf>
    <xf numFmtId="169" fontId="11" fillId="0" borderId="3" xfId="1" applyNumberFormat="1" applyFont="1" applyFill="1" applyBorder="1" applyAlignment="1">
      <alignment horizontal="right"/>
    </xf>
    <xf numFmtId="166" fontId="11" fillId="0" borderId="3" xfId="1" applyNumberFormat="1" applyFont="1" applyFill="1" applyBorder="1"/>
    <xf numFmtId="166" fontId="11" fillId="0" borderId="4" xfId="1" applyNumberFormat="1" applyFont="1" applyFill="1" applyBorder="1"/>
    <xf numFmtId="166" fontId="11" fillId="0" borderId="7" xfId="1" applyNumberFormat="1" applyFont="1" applyFill="1" applyBorder="1"/>
    <xf numFmtId="43" fontId="11" fillId="0" borderId="0" xfId="0" applyNumberFormat="1" applyFont="1"/>
    <xf numFmtId="169" fontId="11" fillId="0" borderId="3" xfId="0" applyNumberFormat="1" applyFont="1" applyBorder="1"/>
    <xf numFmtId="169" fontId="11" fillId="0" borderId="5" xfId="1" applyNumberFormat="1" applyFont="1" applyFill="1" applyBorder="1" applyAlignment="1">
      <alignment horizontal="right"/>
    </xf>
    <xf numFmtId="168" fontId="11" fillId="0" borderId="3" xfId="0" applyNumberFormat="1" applyFont="1" applyBorder="1"/>
    <xf numFmtId="169" fontId="11" fillId="0" borderId="6" xfId="1" applyNumberFormat="1" applyFont="1" applyFill="1" applyBorder="1" applyAlignment="1">
      <alignment horizontal="center"/>
    </xf>
    <xf numFmtId="169" fontId="11" fillId="0" borderId="3" xfId="1" applyNumberFormat="1" applyFont="1" applyFill="1" applyBorder="1" applyAlignment="1">
      <alignment horizontal="center"/>
    </xf>
    <xf numFmtId="169" fontId="11" fillId="0" borderId="0" xfId="1" applyNumberFormat="1" applyFont="1" applyFill="1" applyBorder="1" applyAlignment="1">
      <alignment horizontal="center"/>
    </xf>
    <xf numFmtId="0" fontId="11" fillId="0" borderId="0" xfId="0" applyFont="1" applyAlignment="1">
      <alignment horizontal="left" textRotation="180"/>
    </xf>
    <xf numFmtId="0" fontId="17" fillId="0" borderId="0" xfId="0" applyFont="1"/>
    <xf numFmtId="0" fontId="18" fillId="0" borderId="0" xfId="0" applyFont="1"/>
    <xf numFmtId="169" fontId="15" fillId="0" borderId="0" xfId="1" quotePrefix="1" applyNumberFormat="1" applyFont="1" applyFill="1"/>
    <xf numFmtId="166" fontId="15" fillId="0" borderId="0" xfId="1" quotePrefix="1" applyNumberFormat="1" applyFont="1" applyFill="1"/>
    <xf numFmtId="169" fontId="11" fillId="0" borderId="0" xfId="1" applyNumberFormat="1" applyFont="1" applyFill="1" applyAlignment="1">
      <alignment horizontal="right"/>
    </xf>
    <xf numFmtId="0" fontId="13" fillId="0" borderId="0" xfId="16" applyFont="1"/>
    <xf numFmtId="166" fontId="11" fillId="0" borderId="3" xfId="1" applyNumberFormat="1" applyFont="1" applyFill="1" applyBorder="1" applyAlignment="1">
      <alignment horizontal="right"/>
    </xf>
    <xf numFmtId="169" fontId="11" fillId="0" borderId="4" xfId="1" applyNumberFormat="1" applyFont="1" applyFill="1" applyBorder="1"/>
    <xf numFmtId="166" fontId="15" fillId="0" borderId="0" xfId="1" quotePrefix="1" applyNumberFormat="1" applyFont="1" applyFill="1" applyAlignment="1">
      <alignment horizontal="left" indent="3"/>
    </xf>
    <xf numFmtId="166" fontId="11" fillId="0" borderId="0" xfId="1" applyNumberFormat="1" applyFont="1" applyFill="1" applyBorder="1" applyAlignment="1">
      <alignment horizontal="right"/>
    </xf>
    <xf numFmtId="166" fontId="11" fillId="0" borderId="0" xfId="1" applyNumberFormat="1" applyFont="1" applyFill="1" applyAlignment="1">
      <alignment horizontal="right"/>
    </xf>
    <xf numFmtId="168" fontId="11" fillId="0" borderId="0" xfId="1" applyNumberFormat="1" applyFont="1" applyFill="1" applyAlignment="1">
      <alignment horizontal="right"/>
    </xf>
    <xf numFmtId="168" fontId="11" fillId="0" borderId="3" xfId="1" applyNumberFormat="1" applyFont="1" applyFill="1" applyBorder="1"/>
    <xf numFmtId="0" fontId="15" fillId="0" borderId="0" xfId="13" applyFont="1" applyAlignment="1">
      <alignment horizontal="left"/>
    </xf>
    <xf numFmtId="0" fontId="15" fillId="0" borderId="0" xfId="13" applyFont="1"/>
    <xf numFmtId="165" fontId="11" fillId="0" borderId="5" xfId="1" applyNumberFormat="1" applyFont="1" applyFill="1" applyBorder="1"/>
    <xf numFmtId="169" fontId="11" fillId="0" borderId="7" xfId="1" applyNumberFormat="1" applyFont="1" applyFill="1" applyBorder="1"/>
    <xf numFmtId="0" fontId="11" fillId="0" borderId="0" xfId="0" applyFont="1" applyAlignment="1">
      <alignment horizontal="center" vertical="center"/>
    </xf>
    <xf numFmtId="166" fontId="19" fillId="0" borderId="0" xfId="1" applyNumberFormat="1" applyFont="1" applyFill="1"/>
    <xf numFmtId="0" fontId="11" fillId="0" borderId="0" xfId="0" applyFont="1" applyAlignment="1">
      <alignment horizontal="left" indent="2"/>
    </xf>
    <xf numFmtId="0" fontId="11" fillId="0" borderId="0" xfId="0" applyFont="1" applyAlignment="1">
      <alignment horizontal="left" indent="4"/>
    </xf>
    <xf numFmtId="0" fontId="11" fillId="0" borderId="0" xfId="0" applyFont="1" applyFill="1"/>
    <xf numFmtId="168" fontId="11" fillId="0" borderId="0" xfId="0" applyNumberFormat="1" applyFont="1" applyFill="1"/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20" fillId="0" borderId="0" xfId="0" applyFont="1"/>
    <xf numFmtId="165" fontId="20" fillId="0" borderId="0" xfId="1" applyNumberFormat="1" applyFont="1" applyFill="1" applyBorder="1"/>
  </cellXfs>
  <cellStyles count="21">
    <cellStyle name="Comma" xfId="1" builtinId="3"/>
    <cellStyle name="Comma 2" xfId="2" xr:uid="{00000000-0005-0000-0000-000001000000}"/>
    <cellStyle name="Comma 3" xfId="3" xr:uid="{00000000-0005-0000-0000-000002000000}"/>
    <cellStyle name="Comma 4" xfId="4" xr:uid="{00000000-0005-0000-0000-000003000000}"/>
    <cellStyle name="comma zerodec" xfId="5" xr:uid="{00000000-0005-0000-0000-000004000000}"/>
    <cellStyle name="Currency1" xfId="6" xr:uid="{00000000-0005-0000-0000-000005000000}"/>
    <cellStyle name="Dollar (zero dec)" xfId="7" xr:uid="{00000000-0005-0000-0000-000006000000}"/>
    <cellStyle name="Grey" xfId="8" xr:uid="{00000000-0005-0000-0000-000007000000}"/>
    <cellStyle name="Input [yellow]" xfId="9" xr:uid="{00000000-0005-0000-0000-000008000000}"/>
    <cellStyle name="no dec" xfId="10" xr:uid="{00000000-0005-0000-0000-000009000000}"/>
    <cellStyle name="Normal" xfId="0" builtinId="0"/>
    <cellStyle name="Normal - Style1" xfId="11" xr:uid="{00000000-0005-0000-0000-00000B000000}"/>
    <cellStyle name="Normal 2" xfId="12" xr:uid="{00000000-0005-0000-0000-00000C000000}"/>
    <cellStyle name="Normal 2 2" xfId="13" xr:uid="{00000000-0005-0000-0000-00000D000000}"/>
    <cellStyle name="Normal 3" xfId="14" xr:uid="{00000000-0005-0000-0000-00000E000000}"/>
    <cellStyle name="Normal 4" xfId="15" xr:uid="{00000000-0005-0000-0000-00000F000000}"/>
    <cellStyle name="Normal_PR.124-q1'53T2" xfId="16" xr:uid="{00000000-0005-0000-0000-000010000000}"/>
    <cellStyle name="Percent [2]" xfId="17" xr:uid="{00000000-0005-0000-0000-000011000000}"/>
    <cellStyle name="Percent 2" xfId="18" xr:uid="{00000000-0005-0000-0000-000012000000}"/>
    <cellStyle name="Quantity" xfId="19" xr:uid="{00000000-0005-0000-0000-000013000000}"/>
    <cellStyle name="ปกติ_cash flow YNP Q1'48" xfId="20" xr:uid="{00000000-0005-0000-0000-00001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4"/>
  <sheetViews>
    <sheetView zoomScale="85" zoomScaleNormal="85" zoomScaleSheetLayoutView="100" workbookViewId="0">
      <selection activeCell="A2" sqref="A2:I2"/>
    </sheetView>
  </sheetViews>
  <sheetFormatPr defaultColWidth="9" defaultRowHeight="23.25" x14ac:dyDescent="0.5"/>
  <cols>
    <col min="1" max="1" width="3.5703125" style="3" customWidth="1"/>
    <col min="2" max="2" width="5" style="3" customWidth="1"/>
    <col min="3" max="3" width="3" style="3" customWidth="1"/>
    <col min="4" max="4" width="35.140625" style="3" customWidth="1"/>
    <col min="5" max="5" width="13.7109375" style="3" customWidth="1"/>
    <col min="6" max="6" width="18.5703125" style="51" customWidth="1"/>
    <col min="7" max="7" width="18.5703125" style="52" customWidth="1"/>
    <col min="8" max="8" width="18.5703125" style="51" customWidth="1"/>
    <col min="9" max="9" width="18.5703125" style="54" customWidth="1"/>
    <col min="10" max="10" width="12" style="3" bestFit="1" customWidth="1"/>
    <col min="11" max="11" width="14.85546875" style="3" bestFit="1" customWidth="1"/>
    <col min="12" max="12" width="12" style="3" bestFit="1" customWidth="1"/>
    <col min="13" max="16384" width="9" style="3"/>
  </cols>
  <sheetData>
    <row r="1" spans="1:9" x14ac:dyDescent="0.5">
      <c r="I1" s="54">
        <v>2</v>
      </c>
    </row>
    <row r="2" spans="1:9" x14ac:dyDescent="0.5">
      <c r="A2" s="139" t="s">
        <v>30</v>
      </c>
      <c r="B2" s="139"/>
      <c r="C2" s="139"/>
      <c r="D2" s="139"/>
      <c r="E2" s="139"/>
      <c r="F2" s="139"/>
      <c r="G2" s="139"/>
      <c r="H2" s="139"/>
      <c r="I2" s="139"/>
    </row>
    <row r="3" spans="1:9" x14ac:dyDescent="0.5">
      <c r="A3" s="139" t="s">
        <v>23</v>
      </c>
      <c r="B3" s="139"/>
      <c r="C3" s="139"/>
      <c r="D3" s="139"/>
      <c r="E3" s="139"/>
      <c r="F3" s="139"/>
      <c r="G3" s="139"/>
      <c r="H3" s="139"/>
      <c r="I3" s="139"/>
    </row>
    <row r="4" spans="1:9" x14ac:dyDescent="0.5">
      <c r="A4" s="139" t="s">
        <v>159</v>
      </c>
      <c r="B4" s="139"/>
      <c r="C4" s="139"/>
      <c r="D4" s="139"/>
      <c r="E4" s="139"/>
      <c r="F4" s="139"/>
      <c r="G4" s="139"/>
      <c r="H4" s="139"/>
      <c r="I4" s="139"/>
    </row>
    <row r="5" spans="1:9" ht="21" customHeight="1" x14ac:dyDescent="0.5">
      <c r="A5" s="18"/>
      <c r="B5" s="18"/>
      <c r="C5" s="18"/>
      <c r="D5" s="18"/>
      <c r="E5" s="18"/>
      <c r="F5" s="18"/>
      <c r="G5" s="37"/>
      <c r="H5" s="17"/>
      <c r="I5" s="63" t="s">
        <v>106</v>
      </c>
    </row>
    <row r="6" spans="1:9" ht="21.75" customHeight="1" x14ac:dyDescent="0.5">
      <c r="A6" s="65"/>
      <c r="B6" s="65"/>
      <c r="C6" s="65"/>
      <c r="D6" s="65"/>
      <c r="E6" s="64"/>
      <c r="F6" s="64" t="s">
        <v>57</v>
      </c>
      <c r="G6" s="64"/>
      <c r="H6" s="64" t="s">
        <v>9</v>
      </c>
      <c r="I6" s="64"/>
    </row>
    <row r="7" spans="1:9" x14ac:dyDescent="0.5">
      <c r="A7" s="66"/>
      <c r="B7" s="66"/>
      <c r="C7" s="66"/>
      <c r="D7" s="9"/>
      <c r="E7" s="62" t="s">
        <v>5</v>
      </c>
      <c r="F7" s="9" t="s">
        <v>160</v>
      </c>
      <c r="G7" s="9" t="s">
        <v>161</v>
      </c>
      <c r="H7" s="9" t="str">
        <f>+F7</f>
        <v>June 30, 2026</v>
      </c>
      <c r="I7" s="9" t="str">
        <f>+G7</f>
        <v>December 31, 2025</v>
      </c>
    </row>
    <row r="8" spans="1:9" s="1" customFormat="1" x14ac:dyDescent="0.5">
      <c r="A8" s="116"/>
      <c r="B8" s="116"/>
      <c r="C8" s="116"/>
      <c r="D8" s="116"/>
      <c r="E8" s="116"/>
      <c r="F8" s="80" t="s">
        <v>116</v>
      </c>
      <c r="G8" s="56" t="s">
        <v>117</v>
      </c>
      <c r="H8" s="80" t="s">
        <v>116</v>
      </c>
      <c r="I8" s="56" t="s">
        <v>117</v>
      </c>
    </row>
    <row r="9" spans="1:9" s="1" customFormat="1" x14ac:dyDescent="0.5">
      <c r="A9" s="116"/>
      <c r="B9" s="116"/>
      <c r="C9" s="116"/>
      <c r="D9" s="117"/>
      <c r="E9" s="116"/>
      <c r="F9" s="80" t="s">
        <v>118</v>
      </c>
      <c r="G9" s="56" t="s">
        <v>153</v>
      </c>
      <c r="H9" s="80" t="s">
        <v>118</v>
      </c>
      <c r="I9" s="56"/>
    </row>
    <row r="10" spans="1:9" x14ac:dyDescent="0.5">
      <c r="A10" s="80" t="s">
        <v>51</v>
      </c>
      <c r="G10" s="56"/>
      <c r="H10" s="55"/>
      <c r="I10" s="56"/>
    </row>
    <row r="11" spans="1:9" x14ac:dyDescent="0.5">
      <c r="A11" s="17" t="s">
        <v>33</v>
      </c>
      <c r="H11" s="33"/>
      <c r="I11" s="52"/>
    </row>
    <row r="12" spans="1:9" x14ac:dyDescent="0.5">
      <c r="A12" s="3" t="s">
        <v>50</v>
      </c>
      <c r="E12" s="12"/>
      <c r="F12" s="52">
        <v>451903</v>
      </c>
      <c r="G12" s="52">
        <v>588785</v>
      </c>
      <c r="H12" s="5">
        <v>158745</v>
      </c>
      <c r="I12" s="5">
        <v>222480</v>
      </c>
    </row>
    <row r="13" spans="1:9" x14ac:dyDescent="0.5">
      <c r="A13" s="3" t="s">
        <v>122</v>
      </c>
      <c r="E13" s="12" t="s">
        <v>107</v>
      </c>
      <c r="F13" s="52">
        <v>815583</v>
      </c>
      <c r="G13" s="52">
        <v>1206202</v>
      </c>
      <c r="H13" s="5">
        <v>393482</v>
      </c>
      <c r="I13" s="5">
        <v>504836</v>
      </c>
    </row>
    <row r="14" spans="1:9" x14ac:dyDescent="0.5">
      <c r="A14" s="3" t="s">
        <v>29</v>
      </c>
      <c r="E14" s="12"/>
      <c r="F14" s="52">
        <v>158454</v>
      </c>
      <c r="G14" s="52">
        <v>232067</v>
      </c>
      <c r="H14" s="5">
        <v>70467</v>
      </c>
      <c r="I14" s="5">
        <v>148706</v>
      </c>
    </row>
    <row r="15" spans="1:9" x14ac:dyDescent="0.5">
      <c r="A15" s="3" t="s">
        <v>162</v>
      </c>
      <c r="E15" s="12">
        <v>4.0999999999999996</v>
      </c>
      <c r="F15" s="52">
        <v>0</v>
      </c>
      <c r="G15" s="52">
        <v>0</v>
      </c>
      <c r="H15" s="5">
        <v>50000</v>
      </c>
      <c r="I15" s="5">
        <v>90000</v>
      </c>
    </row>
    <row r="16" spans="1:9" x14ac:dyDescent="0.5">
      <c r="A16" s="3" t="s">
        <v>24</v>
      </c>
      <c r="E16" s="12">
        <v>6</v>
      </c>
      <c r="F16" s="52">
        <v>3029641</v>
      </c>
      <c r="G16" s="52">
        <v>2545102</v>
      </c>
      <c r="H16" s="5">
        <v>1098262</v>
      </c>
      <c r="I16" s="5">
        <v>727820</v>
      </c>
    </row>
    <row r="17" spans="1:11" x14ac:dyDescent="0.5">
      <c r="A17" s="3" t="s">
        <v>32</v>
      </c>
      <c r="E17" s="12"/>
      <c r="F17" s="52">
        <v>763882</v>
      </c>
      <c r="G17" s="52">
        <v>785161</v>
      </c>
      <c r="H17" s="5">
        <v>276798</v>
      </c>
      <c r="I17" s="5">
        <v>275739</v>
      </c>
    </row>
    <row r="18" spans="1:11" x14ac:dyDescent="0.5">
      <c r="A18" s="3" t="s">
        <v>119</v>
      </c>
      <c r="E18" s="12"/>
      <c r="F18" s="52">
        <v>1701</v>
      </c>
      <c r="G18" s="52">
        <v>10928</v>
      </c>
      <c r="H18" s="5">
        <v>267</v>
      </c>
      <c r="I18" s="5">
        <v>7391</v>
      </c>
    </row>
    <row r="19" spans="1:11" x14ac:dyDescent="0.5">
      <c r="A19" s="16" t="s">
        <v>34</v>
      </c>
      <c r="B19" s="16"/>
      <c r="D19" s="16"/>
      <c r="F19" s="83">
        <f>SUM(F12:F18)</f>
        <v>5221164</v>
      </c>
      <c r="G19" s="83">
        <f>SUM(G12:G18)</f>
        <v>5368245</v>
      </c>
      <c r="H19" s="83">
        <f>SUM(H12:H18)</f>
        <v>2048021</v>
      </c>
      <c r="I19" s="83">
        <f>SUM(I12:I18)</f>
        <v>1976972</v>
      </c>
    </row>
    <row r="20" spans="1:11" x14ac:dyDescent="0.5">
      <c r="A20" s="17" t="s">
        <v>35</v>
      </c>
      <c r="G20" s="54"/>
      <c r="H20" s="85"/>
      <c r="I20" s="85"/>
    </row>
    <row r="21" spans="1:11" x14ac:dyDescent="0.5">
      <c r="A21" s="3" t="s">
        <v>134</v>
      </c>
      <c r="E21" s="12">
        <v>7</v>
      </c>
      <c r="F21" s="52">
        <v>0</v>
      </c>
      <c r="G21" s="33">
        <v>0</v>
      </c>
      <c r="H21" s="5">
        <v>5910998</v>
      </c>
      <c r="I21" s="5">
        <v>5910998</v>
      </c>
    </row>
    <row r="22" spans="1:11" x14ac:dyDescent="0.5">
      <c r="A22" s="3" t="s">
        <v>52</v>
      </c>
      <c r="E22" s="12">
        <v>8</v>
      </c>
      <c r="F22" s="52">
        <v>12487099</v>
      </c>
      <c r="G22" s="52">
        <v>12091851</v>
      </c>
      <c r="H22" s="5">
        <v>4796976</v>
      </c>
      <c r="I22" s="5">
        <v>4106574</v>
      </c>
    </row>
    <row r="23" spans="1:11" x14ac:dyDescent="0.5">
      <c r="A23" s="3" t="s">
        <v>81</v>
      </c>
      <c r="E23" s="12" t="s">
        <v>125</v>
      </c>
      <c r="F23" s="52">
        <v>721888</v>
      </c>
      <c r="G23" s="52">
        <v>755288</v>
      </c>
      <c r="H23" s="5">
        <v>176987</v>
      </c>
      <c r="I23" s="5">
        <v>183912</v>
      </c>
    </row>
    <row r="24" spans="1:11" x14ac:dyDescent="0.5">
      <c r="A24" s="3" t="s">
        <v>25</v>
      </c>
      <c r="E24" s="12">
        <v>10</v>
      </c>
      <c r="F24" s="52">
        <v>112126</v>
      </c>
      <c r="G24" s="52">
        <v>114613</v>
      </c>
      <c r="H24" s="5">
        <v>41588</v>
      </c>
      <c r="I24" s="5">
        <v>39326</v>
      </c>
    </row>
    <row r="25" spans="1:11" x14ac:dyDescent="0.5">
      <c r="A25" s="3" t="s">
        <v>59</v>
      </c>
      <c r="E25" s="12"/>
      <c r="F25" s="52">
        <v>89776</v>
      </c>
      <c r="G25" s="52">
        <v>75375</v>
      </c>
      <c r="H25" s="5">
        <v>59816</v>
      </c>
      <c r="I25" s="5">
        <v>54092</v>
      </c>
    </row>
    <row r="26" spans="1:11" x14ac:dyDescent="0.5">
      <c r="A26" s="3" t="s">
        <v>26</v>
      </c>
      <c r="E26" s="12"/>
      <c r="F26" s="52">
        <v>76360</v>
      </c>
      <c r="G26" s="52">
        <v>33422</v>
      </c>
      <c r="H26" s="5">
        <v>17107</v>
      </c>
      <c r="I26" s="5">
        <v>29877</v>
      </c>
    </row>
    <row r="27" spans="1:11" x14ac:dyDescent="0.5">
      <c r="A27" s="13" t="s">
        <v>36</v>
      </c>
      <c r="E27" s="16"/>
      <c r="F27" s="83">
        <f>SUM(F21:F26)</f>
        <v>13487249</v>
      </c>
      <c r="G27" s="83">
        <f>SUM(G21:G26)</f>
        <v>13070549</v>
      </c>
      <c r="H27" s="83">
        <f>SUM(H21:H26)</f>
        <v>11003472</v>
      </c>
      <c r="I27" s="83">
        <f>SUM(I21:I26)</f>
        <v>10324779</v>
      </c>
    </row>
    <row r="28" spans="1:11" ht="24" thickBot="1" x14ac:dyDescent="0.55000000000000004">
      <c r="A28" s="3" t="s">
        <v>37</v>
      </c>
      <c r="F28" s="86">
        <f>F27+F19</f>
        <v>18708413</v>
      </c>
      <c r="G28" s="86">
        <f>G27+G19</f>
        <v>18438794</v>
      </c>
      <c r="H28" s="86">
        <f>H19+H27</f>
        <v>13051493</v>
      </c>
      <c r="I28" s="86">
        <f>I19+I27</f>
        <v>12301751</v>
      </c>
      <c r="J28" s="58"/>
      <c r="K28" s="58"/>
    </row>
    <row r="29" spans="1:11" ht="24" thickTop="1" x14ac:dyDescent="0.5">
      <c r="F29" s="41"/>
      <c r="G29" s="53"/>
      <c r="H29" s="53"/>
      <c r="I29" s="53"/>
      <c r="J29" s="58"/>
      <c r="K29" s="58"/>
    </row>
    <row r="30" spans="1:11" x14ac:dyDescent="0.5">
      <c r="F30" s="41"/>
      <c r="G30" s="41"/>
      <c r="H30" s="41"/>
      <c r="I30" s="41"/>
      <c r="J30" s="58"/>
      <c r="K30" s="58"/>
    </row>
    <row r="31" spans="1:11" x14ac:dyDescent="0.5">
      <c r="F31" s="41"/>
      <c r="G31" s="41"/>
      <c r="H31" s="41"/>
      <c r="I31" s="41"/>
      <c r="J31" s="58"/>
      <c r="K31" s="58"/>
    </row>
    <row r="32" spans="1:11" x14ac:dyDescent="0.5">
      <c r="F32" s="41"/>
      <c r="G32" s="41"/>
      <c r="H32" s="41"/>
      <c r="I32" s="41"/>
      <c r="J32" s="58"/>
      <c r="K32" s="58"/>
    </row>
    <row r="33" spans="6:11" x14ac:dyDescent="0.5">
      <c r="F33" s="41"/>
      <c r="G33" s="41"/>
      <c r="H33" s="41"/>
      <c r="I33" s="41"/>
      <c r="J33" s="58"/>
      <c r="K33" s="58"/>
    </row>
    <row r="34" spans="6:11" x14ac:dyDescent="0.5">
      <c r="F34" s="41"/>
      <c r="G34" s="41"/>
      <c r="H34" s="41"/>
      <c r="I34" s="41"/>
      <c r="J34" s="58"/>
      <c r="K34" s="58"/>
    </row>
    <row r="35" spans="6:11" x14ac:dyDescent="0.5">
      <c r="F35" s="41"/>
      <c r="G35" s="41"/>
      <c r="H35" s="41"/>
      <c r="I35" s="41"/>
      <c r="J35" s="58"/>
      <c r="K35" s="58"/>
    </row>
    <row r="36" spans="6:11" x14ac:dyDescent="0.5">
      <c r="F36" s="41"/>
      <c r="G36" s="41"/>
      <c r="H36" s="41"/>
      <c r="I36" s="41"/>
      <c r="J36" s="58"/>
      <c r="K36" s="58"/>
    </row>
    <row r="37" spans="6:11" x14ac:dyDescent="0.5">
      <c r="F37" s="41"/>
      <c r="G37" s="41"/>
      <c r="H37" s="41"/>
      <c r="I37" s="41"/>
      <c r="J37" s="58"/>
      <c r="K37" s="58"/>
    </row>
    <row r="38" spans="6:11" x14ac:dyDescent="0.5">
      <c r="F38" s="41"/>
      <c r="G38" s="41"/>
      <c r="H38" s="41"/>
      <c r="I38" s="41"/>
      <c r="J38" s="58"/>
      <c r="K38" s="58"/>
    </row>
    <row r="39" spans="6:11" x14ac:dyDescent="0.5">
      <c r="F39" s="41"/>
      <c r="G39" s="41"/>
      <c r="H39" s="41"/>
      <c r="I39" s="41"/>
      <c r="J39" s="58"/>
      <c r="K39" s="58"/>
    </row>
    <row r="40" spans="6:11" x14ac:dyDescent="0.5">
      <c r="F40" s="41"/>
      <c r="G40" s="41"/>
      <c r="H40" s="41"/>
      <c r="I40" s="41"/>
      <c r="J40" s="58"/>
      <c r="K40" s="58"/>
    </row>
    <row r="41" spans="6:11" x14ac:dyDescent="0.5">
      <c r="F41" s="41"/>
      <c r="G41" s="41"/>
      <c r="H41" s="41"/>
      <c r="I41" s="41"/>
      <c r="J41" s="58"/>
      <c r="K41" s="58"/>
    </row>
    <row r="42" spans="6:11" x14ac:dyDescent="0.5">
      <c r="F42" s="41"/>
      <c r="G42" s="41"/>
      <c r="H42" s="41"/>
      <c r="I42" s="41"/>
      <c r="J42" s="58"/>
      <c r="K42" s="58"/>
    </row>
    <row r="43" spans="6:11" x14ac:dyDescent="0.5">
      <c r="F43" s="41"/>
      <c r="G43" s="41"/>
      <c r="H43" s="41"/>
      <c r="I43" s="41"/>
      <c r="J43" s="58"/>
      <c r="K43" s="58"/>
    </row>
    <row r="44" spans="6:11" x14ac:dyDescent="0.5">
      <c r="F44" s="41"/>
      <c r="G44" s="41"/>
      <c r="H44" s="41"/>
      <c r="I44" s="41"/>
      <c r="J44" s="58"/>
      <c r="K44" s="58"/>
    </row>
    <row r="45" spans="6:11" x14ac:dyDescent="0.5">
      <c r="F45" s="41"/>
      <c r="G45" s="41"/>
      <c r="H45" s="41"/>
      <c r="I45" s="41"/>
      <c r="J45" s="58"/>
      <c r="K45" s="58"/>
    </row>
    <row r="46" spans="6:11" x14ac:dyDescent="0.5">
      <c r="F46" s="41"/>
      <c r="G46" s="41"/>
      <c r="H46" s="41"/>
      <c r="I46" s="41"/>
      <c r="J46" s="58"/>
      <c r="K46" s="58"/>
    </row>
    <row r="47" spans="6:11" x14ac:dyDescent="0.5">
      <c r="F47" s="41"/>
      <c r="G47" s="41"/>
      <c r="H47" s="41"/>
      <c r="I47" s="41"/>
      <c r="J47" s="58"/>
      <c r="K47" s="58"/>
    </row>
    <row r="48" spans="6:11" x14ac:dyDescent="0.5">
      <c r="F48" s="41"/>
      <c r="G48" s="41"/>
      <c r="H48" s="41"/>
      <c r="I48" s="41"/>
      <c r="J48" s="58"/>
      <c r="K48" s="58"/>
    </row>
    <row r="49" spans="1:11" x14ac:dyDescent="0.5">
      <c r="F49" s="41"/>
      <c r="G49" s="41"/>
      <c r="H49" s="41"/>
      <c r="I49" s="41"/>
      <c r="J49" s="58"/>
      <c r="K49" s="58"/>
    </row>
    <row r="50" spans="1:11" x14ac:dyDescent="0.5">
      <c r="A50" s="3" t="s">
        <v>3</v>
      </c>
      <c r="F50" s="41"/>
      <c r="G50" s="41"/>
      <c r="H50" s="41"/>
      <c r="I50" s="41"/>
      <c r="J50" s="58"/>
      <c r="K50" s="58"/>
    </row>
    <row r="51" spans="1:11" x14ac:dyDescent="0.5">
      <c r="I51" s="54">
        <v>3</v>
      </c>
    </row>
    <row r="52" spans="1:11" x14ac:dyDescent="0.5">
      <c r="A52" s="139" t="str">
        <f>+A2</f>
        <v>VANACHAI GROUP PUBLIC COMPANY LIMITED AND ITS SUBSIDIARIES</v>
      </c>
      <c r="B52" s="139"/>
      <c r="C52" s="139"/>
      <c r="D52" s="139"/>
      <c r="E52" s="139"/>
      <c r="F52" s="139"/>
      <c r="G52" s="139"/>
      <c r="H52" s="139"/>
      <c r="I52" s="139"/>
    </row>
    <row r="53" spans="1:11" x14ac:dyDescent="0.5">
      <c r="A53" s="139" t="str">
        <f>+A3</f>
        <v>STATEMENTS OF FINANCIAL POSITION</v>
      </c>
      <c r="B53" s="139"/>
      <c r="C53" s="139"/>
      <c r="D53" s="139"/>
      <c r="E53" s="139"/>
      <c r="F53" s="139"/>
      <c r="G53" s="139"/>
      <c r="H53" s="139"/>
      <c r="I53" s="139"/>
    </row>
    <row r="54" spans="1:11" x14ac:dyDescent="0.5">
      <c r="A54" s="139" t="str">
        <f>+A4</f>
        <v>As at June 30, 2026</v>
      </c>
      <c r="B54" s="139"/>
      <c r="C54" s="139"/>
      <c r="D54" s="139"/>
      <c r="E54" s="139"/>
      <c r="F54" s="139"/>
      <c r="G54" s="139"/>
      <c r="H54" s="139"/>
      <c r="I54" s="139"/>
    </row>
    <row r="55" spans="1:11" ht="21" customHeight="1" x14ac:dyDescent="0.5">
      <c r="A55" s="18"/>
      <c r="B55" s="18"/>
      <c r="C55" s="18"/>
      <c r="D55" s="18"/>
      <c r="E55" s="18"/>
      <c r="F55" s="18"/>
      <c r="G55" s="37"/>
      <c r="H55" s="17"/>
      <c r="I55" s="63" t="s">
        <v>106</v>
      </c>
    </row>
    <row r="56" spans="1:11" ht="21.75" customHeight="1" x14ac:dyDescent="0.5">
      <c r="A56" s="65"/>
      <c r="B56" s="65"/>
      <c r="C56" s="65"/>
      <c r="D56" s="65"/>
      <c r="E56" s="64"/>
      <c r="F56" s="64" t="s">
        <v>57</v>
      </c>
      <c r="G56" s="64"/>
      <c r="H56" s="64" t="s">
        <v>9</v>
      </c>
      <c r="I56" s="64"/>
    </row>
    <row r="57" spans="1:11" x14ac:dyDescent="0.5">
      <c r="A57" s="66"/>
      <c r="B57" s="66"/>
      <c r="C57" s="66"/>
      <c r="D57" s="9"/>
      <c r="E57" s="62" t="s">
        <v>5</v>
      </c>
      <c r="F57" s="9" t="str">
        <f>+F7</f>
        <v>June 30, 2026</v>
      </c>
      <c r="G57" s="9" t="str">
        <f>+G7</f>
        <v>December 31, 2025</v>
      </c>
      <c r="H57" s="9" t="str">
        <f>+F57</f>
        <v>June 30, 2026</v>
      </c>
      <c r="I57" s="9" t="str">
        <f>+G57</f>
        <v>December 31, 2025</v>
      </c>
    </row>
    <row r="58" spans="1:11" s="1" customFormat="1" x14ac:dyDescent="0.5">
      <c r="A58" s="116"/>
      <c r="B58" s="116"/>
      <c r="C58" s="116"/>
      <c r="D58" s="116"/>
      <c r="E58" s="116"/>
      <c r="F58" s="80" t="s">
        <v>116</v>
      </c>
      <c r="G58" s="56" t="s">
        <v>117</v>
      </c>
      <c r="H58" s="80" t="s">
        <v>116</v>
      </c>
      <c r="I58" s="56" t="s">
        <v>117</v>
      </c>
    </row>
    <row r="59" spans="1:11" s="1" customFormat="1" x14ac:dyDescent="0.5">
      <c r="A59" s="116"/>
      <c r="B59" s="116"/>
      <c r="C59" s="116"/>
      <c r="D59" s="117"/>
      <c r="E59" s="116"/>
      <c r="F59" s="80" t="s">
        <v>118</v>
      </c>
      <c r="G59" s="56"/>
      <c r="H59" s="80" t="s">
        <v>118</v>
      </c>
      <c r="I59" s="56"/>
    </row>
    <row r="60" spans="1:11" x14ac:dyDescent="0.5">
      <c r="A60" s="17" t="s">
        <v>53</v>
      </c>
      <c r="D60" s="12"/>
      <c r="G60" s="54"/>
    </row>
    <row r="61" spans="1:11" x14ac:dyDescent="0.5">
      <c r="A61" s="17" t="s">
        <v>39</v>
      </c>
      <c r="E61" s="12"/>
      <c r="F61" s="57"/>
    </row>
    <row r="62" spans="1:11" x14ac:dyDescent="0.5">
      <c r="A62" s="3" t="s">
        <v>90</v>
      </c>
      <c r="E62" s="12">
        <v>11</v>
      </c>
      <c r="F62" s="52">
        <v>3495609</v>
      </c>
      <c r="G62" s="52">
        <v>3429597</v>
      </c>
      <c r="H62" s="5">
        <v>1661744</v>
      </c>
      <c r="I62" s="5">
        <v>1541109</v>
      </c>
    </row>
    <row r="63" spans="1:11" x14ac:dyDescent="0.5">
      <c r="A63" s="3" t="s">
        <v>123</v>
      </c>
      <c r="E63" s="12" t="s">
        <v>126</v>
      </c>
      <c r="F63" s="52">
        <v>1077659</v>
      </c>
      <c r="G63" s="52">
        <v>1144767</v>
      </c>
      <c r="H63" s="5">
        <v>640561</v>
      </c>
      <c r="I63" s="5">
        <v>609527</v>
      </c>
    </row>
    <row r="64" spans="1:11" x14ac:dyDescent="0.5">
      <c r="A64" s="3" t="s">
        <v>10</v>
      </c>
      <c r="E64" s="12"/>
      <c r="F64" s="52">
        <v>724671</v>
      </c>
      <c r="G64" s="52">
        <v>527830</v>
      </c>
      <c r="H64" s="5">
        <v>108601</v>
      </c>
      <c r="I64" s="5">
        <v>54408</v>
      </c>
      <c r="J64" s="51"/>
    </row>
    <row r="65" spans="1:10" x14ac:dyDescent="0.5">
      <c r="A65" s="3" t="s">
        <v>82</v>
      </c>
      <c r="F65" s="33"/>
      <c r="G65" s="59"/>
      <c r="H65" s="4"/>
      <c r="I65" s="4"/>
      <c r="J65" s="51"/>
    </row>
    <row r="66" spans="1:10" x14ac:dyDescent="0.5">
      <c r="A66" s="3" t="s">
        <v>93</v>
      </c>
      <c r="E66" s="12">
        <v>13</v>
      </c>
      <c r="F66" s="52">
        <v>551950</v>
      </c>
      <c r="G66" s="52">
        <v>941200</v>
      </c>
      <c r="H66" s="5">
        <v>314000</v>
      </c>
      <c r="I66" s="5">
        <v>348000</v>
      </c>
      <c r="J66" s="51"/>
    </row>
    <row r="67" spans="1:10" x14ac:dyDescent="0.5">
      <c r="A67" s="16" t="s">
        <v>94</v>
      </c>
      <c r="E67" s="12" t="s">
        <v>127</v>
      </c>
      <c r="F67" s="52">
        <v>90664</v>
      </c>
      <c r="G67" s="52">
        <v>90094</v>
      </c>
      <c r="H67" s="5">
        <v>12541</v>
      </c>
      <c r="I67" s="5">
        <v>12291</v>
      </c>
      <c r="J67" s="51"/>
    </row>
    <row r="68" spans="1:10" x14ac:dyDescent="0.5">
      <c r="A68" s="3" t="s">
        <v>128</v>
      </c>
      <c r="E68" s="12">
        <v>4.0999999999999996</v>
      </c>
      <c r="F68" s="52">
        <v>0</v>
      </c>
      <c r="G68" s="52">
        <v>0</v>
      </c>
      <c r="H68" s="5">
        <v>200000</v>
      </c>
      <c r="I68" s="5">
        <v>170000</v>
      </c>
      <c r="J68" s="51"/>
    </row>
    <row r="69" spans="1:10" x14ac:dyDescent="0.5">
      <c r="A69" s="3" t="s">
        <v>95</v>
      </c>
      <c r="E69" s="12"/>
      <c r="F69" s="52">
        <v>5364</v>
      </c>
      <c r="G69" s="52">
        <v>1475</v>
      </c>
      <c r="H69" s="5">
        <v>0</v>
      </c>
      <c r="I69" s="5">
        <v>0</v>
      </c>
      <c r="J69" s="51"/>
    </row>
    <row r="70" spans="1:10" x14ac:dyDescent="0.5">
      <c r="A70" s="3" t="s">
        <v>120</v>
      </c>
      <c r="E70" s="12">
        <v>15</v>
      </c>
      <c r="F70" s="52">
        <v>76280</v>
      </c>
      <c r="G70" s="52">
        <v>72490</v>
      </c>
      <c r="H70" s="5">
        <v>67464</v>
      </c>
      <c r="I70" s="5">
        <v>67464</v>
      </c>
      <c r="J70" s="51"/>
    </row>
    <row r="71" spans="1:10" x14ac:dyDescent="0.5">
      <c r="A71" s="3" t="s">
        <v>40</v>
      </c>
      <c r="E71" s="12"/>
      <c r="F71" s="83">
        <f>SUM(F62:F70)</f>
        <v>6022197</v>
      </c>
      <c r="G71" s="83">
        <f>SUM(G62:G70)</f>
        <v>6207453</v>
      </c>
      <c r="H71" s="83">
        <f>SUM(H62:H70)</f>
        <v>3004911</v>
      </c>
      <c r="I71" s="83">
        <f>SUM(I62:I70)</f>
        <v>2802799</v>
      </c>
      <c r="J71" s="51"/>
    </row>
    <row r="72" spans="1:10" x14ac:dyDescent="0.5">
      <c r="A72" s="17" t="s">
        <v>14</v>
      </c>
      <c r="E72" s="12"/>
      <c r="F72" s="57"/>
      <c r="G72" s="84"/>
      <c r="H72" s="53"/>
      <c r="I72" s="53"/>
      <c r="J72" s="51"/>
    </row>
    <row r="73" spans="1:10" x14ac:dyDescent="0.5">
      <c r="A73" s="3" t="s">
        <v>54</v>
      </c>
      <c r="E73" s="12">
        <v>13</v>
      </c>
      <c r="F73" s="52">
        <v>5262751</v>
      </c>
      <c r="G73" s="52">
        <v>4376143</v>
      </c>
      <c r="H73" s="5">
        <v>2591991</v>
      </c>
      <c r="I73" s="5">
        <v>1957893</v>
      </c>
    </row>
    <row r="74" spans="1:10" x14ac:dyDescent="0.5">
      <c r="A74" s="3" t="s">
        <v>83</v>
      </c>
      <c r="E74" s="12" t="s">
        <v>127</v>
      </c>
      <c r="F74" s="52">
        <v>614640</v>
      </c>
      <c r="G74" s="52">
        <v>653263</v>
      </c>
      <c r="H74" s="5">
        <v>184422</v>
      </c>
      <c r="I74" s="5">
        <v>190755</v>
      </c>
    </row>
    <row r="75" spans="1:10" x14ac:dyDescent="0.5">
      <c r="A75" s="3" t="s">
        <v>121</v>
      </c>
      <c r="E75" s="12">
        <v>15</v>
      </c>
      <c r="F75" s="52">
        <v>473781</v>
      </c>
      <c r="G75" s="52">
        <v>456481</v>
      </c>
      <c r="H75" s="5">
        <v>223913</v>
      </c>
      <c r="I75" s="5">
        <v>216550</v>
      </c>
    </row>
    <row r="76" spans="1:10" x14ac:dyDescent="0.5">
      <c r="A76" s="3" t="s">
        <v>28</v>
      </c>
      <c r="E76" s="12"/>
      <c r="F76" s="52">
        <v>6232</v>
      </c>
      <c r="G76" s="52">
        <v>19889</v>
      </c>
      <c r="H76" s="5">
        <v>6082</v>
      </c>
      <c r="I76" s="5">
        <v>19889</v>
      </c>
    </row>
    <row r="77" spans="1:10" x14ac:dyDescent="0.5">
      <c r="A77" s="3" t="s">
        <v>41</v>
      </c>
      <c r="E77" s="12"/>
      <c r="F77" s="83">
        <f>SUM(F73:F76)</f>
        <v>6357404</v>
      </c>
      <c r="G77" s="83">
        <f>SUM(G73:G76)</f>
        <v>5505776</v>
      </c>
      <c r="H77" s="83">
        <f>SUM(H73:H76)</f>
        <v>3006408</v>
      </c>
      <c r="I77" s="83">
        <f>SUM(I73:I76)</f>
        <v>2385087</v>
      </c>
    </row>
    <row r="78" spans="1:10" x14ac:dyDescent="0.5">
      <c r="A78" s="3" t="s">
        <v>42</v>
      </c>
      <c r="E78" s="12"/>
      <c r="F78" s="83">
        <f>F71+F77</f>
        <v>12379601</v>
      </c>
      <c r="G78" s="83">
        <f>G71+G77</f>
        <v>11713229</v>
      </c>
      <c r="H78" s="83">
        <f>H71+H77</f>
        <v>6011319</v>
      </c>
      <c r="I78" s="83">
        <f>I71+I77</f>
        <v>5187886</v>
      </c>
    </row>
    <row r="79" spans="1:10" x14ac:dyDescent="0.5">
      <c r="E79" s="12"/>
      <c r="F79" s="71"/>
      <c r="H79" s="33"/>
      <c r="I79" s="52"/>
    </row>
    <row r="80" spans="1:10" x14ac:dyDescent="0.5">
      <c r="A80" s="17" t="s">
        <v>43</v>
      </c>
    </row>
    <row r="81" spans="1:16" x14ac:dyDescent="0.5">
      <c r="A81" s="3" t="s">
        <v>97</v>
      </c>
      <c r="E81" s="12"/>
      <c r="F81" s="57"/>
      <c r="I81" s="52"/>
    </row>
    <row r="82" spans="1:16" x14ac:dyDescent="0.5">
      <c r="A82" s="3" t="s">
        <v>55</v>
      </c>
      <c r="E82" s="12"/>
      <c r="F82" s="57"/>
      <c r="I82" s="60"/>
    </row>
    <row r="83" spans="1:16" x14ac:dyDescent="0.5">
      <c r="B83" s="3" t="s">
        <v>84</v>
      </c>
      <c r="E83" s="12"/>
      <c r="F83" s="53">
        <v>1735238</v>
      </c>
      <c r="G83" s="87">
        <v>1735238</v>
      </c>
      <c r="H83" s="53">
        <v>1735238</v>
      </c>
      <c r="I83" s="53">
        <v>1735238</v>
      </c>
    </row>
    <row r="84" spans="1:16" x14ac:dyDescent="0.5">
      <c r="A84" s="3" t="s">
        <v>11</v>
      </c>
      <c r="E84" s="12"/>
      <c r="F84" s="75"/>
      <c r="G84" s="33"/>
      <c r="H84" s="75"/>
      <c r="I84" s="75"/>
    </row>
    <row r="85" spans="1:16" x14ac:dyDescent="0.5">
      <c r="B85" s="3" t="s">
        <v>84</v>
      </c>
      <c r="E85" s="12"/>
      <c r="F85" s="52">
        <v>1735238</v>
      </c>
      <c r="G85" s="52">
        <v>1735238</v>
      </c>
      <c r="H85" s="52">
        <v>1735238</v>
      </c>
      <c r="I85" s="52">
        <v>1735238</v>
      </c>
    </row>
    <row r="86" spans="1:16" x14ac:dyDescent="0.5">
      <c r="A86" s="3" t="s">
        <v>12</v>
      </c>
      <c r="E86" s="12"/>
      <c r="F86" s="52">
        <v>1482634</v>
      </c>
      <c r="G86" s="52">
        <v>1482634</v>
      </c>
      <c r="H86" s="52">
        <v>1482634</v>
      </c>
      <c r="I86" s="52">
        <v>1482634</v>
      </c>
    </row>
    <row r="87" spans="1:16" x14ac:dyDescent="0.5">
      <c r="A87" s="3" t="s">
        <v>13</v>
      </c>
      <c r="E87" s="12"/>
      <c r="F87" s="57"/>
      <c r="G87" s="57"/>
      <c r="H87" s="33"/>
      <c r="I87" s="33"/>
    </row>
    <row r="88" spans="1:16" x14ac:dyDescent="0.5">
      <c r="A88" s="3" t="s">
        <v>8</v>
      </c>
      <c r="B88" s="3" t="s">
        <v>99</v>
      </c>
      <c r="E88" s="12"/>
      <c r="F88" s="52">
        <f>+Page6!E20</f>
        <v>173524</v>
      </c>
      <c r="G88" s="52">
        <f>+Page6!E14</f>
        <v>173524</v>
      </c>
      <c r="H88" s="52">
        <f>+Page7!E21</f>
        <v>173524</v>
      </c>
      <c r="I88" s="52">
        <f>+Page7!E15</f>
        <v>173524</v>
      </c>
      <c r="K88" s="51"/>
      <c r="L88" s="108"/>
    </row>
    <row r="89" spans="1:16" x14ac:dyDescent="0.5">
      <c r="A89" s="3" t="s">
        <v>7</v>
      </c>
      <c r="B89" s="3" t="s">
        <v>98</v>
      </c>
      <c r="E89" s="12"/>
      <c r="F89" s="105">
        <f>+Page6!F20</f>
        <v>2875072</v>
      </c>
      <c r="G89" s="105">
        <f>+Page6!F16</f>
        <v>3270107</v>
      </c>
      <c r="H89" s="105">
        <f>+Page7!F21</f>
        <v>3648778</v>
      </c>
      <c r="I89" s="105">
        <f>+Page7!F17</f>
        <v>3722469</v>
      </c>
      <c r="K89" s="51"/>
      <c r="L89" s="108"/>
    </row>
    <row r="90" spans="1:16" x14ac:dyDescent="0.5">
      <c r="A90" s="3" t="s">
        <v>66</v>
      </c>
      <c r="F90" s="106">
        <f>SUM(F85:F89)</f>
        <v>6266468</v>
      </c>
      <c r="G90" s="106">
        <f>SUM(G85:G89)</f>
        <v>6661503</v>
      </c>
      <c r="H90" s="106">
        <f>SUM(H85:H89)</f>
        <v>7040174</v>
      </c>
      <c r="I90" s="106">
        <f>SUM(I85:I89)</f>
        <v>7113865</v>
      </c>
      <c r="K90" s="51"/>
      <c r="L90" s="108"/>
    </row>
    <row r="91" spans="1:16" x14ac:dyDescent="0.5">
      <c r="A91" s="3" t="s">
        <v>132</v>
      </c>
      <c r="F91" s="105">
        <f>+Page6!H20</f>
        <v>62344</v>
      </c>
      <c r="G91" s="105">
        <v>64062</v>
      </c>
      <c r="H91" s="105">
        <v>0</v>
      </c>
      <c r="I91" s="105">
        <v>0</v>
      </c>
      <c r="K91" s="51"/>
      <c r="L91" s="108"/>
    </row>
    <row r="92" spans="1:16" x14ac:dyDescent="0.5">
      <c r="A92" s="3" t="s">
        <v>74</v>
      </c>
      <c r="F92" s="83">
        <f>SUM(F90:F91)</f>
        <v>6328812</v>
      </c>
      <c r="G92" s="83">
        <f>SUM(G90:G91)</f>
        <v>6725565</v>
      </c>
      <c r="H92" s="83">
        <f>SUM(H90:H91)</f>
        <v>7040174</v>
      </c>
      <c r="I92" s="83">
        <f>SUM(I90:I91)</f>
        <v>7113865</v>
      </c>
      <c r="K92" s="51"/>
      <c r="L92" s="108"/>
    </row>
    <row r="93" spans="1:16" ht="24" thickBot="1" x14ac:dyDescent="0.55000000000000004">
      <c r="A93" s="3" t="s">
        <v>75</v>
      </c>
      <c r="F93" s="107">
        <f>F92+F78</f>
        <v>18708413</v>
      </c>
      <c r="G93" s="107">
        <f>G92+G78</f>
        <v>18438794</v>
      </c>
      <c r="H93" s="107">
        <f>H78+H92</f>
        <v>13051493</v>
      </c>
      <c r="I93" s="107">
        <f>I78+I92</f>
        <v>12301751</v>
      </c>
      <c r="J93" s="59"/>
      <c r="K93" s="51"/>
      <c r="L93" s="51"/>
      <c r="M93" s="51"/>
      <c r="N93" s="51"/>
      <c r="O93" s="51"/>
      <c r="P93" s="51"/>
    </row>
    <row r="94" spans="1:16" ht="18" customHeight="1" thickTop="1" x14ac:dyDescent="0.5">
      <c r="F94" s="77">
        <f>+F93-F28</f>
        <v>0</v>
      </c>
      <c r="G94" s="76">
        <f>+G93-G28</f>
        <v>0</v>
      </c>
      <c r="H94" s="77">
        <f>+H93-H28</f>
        <v>0</v>
      </c>
      <c r="I94" s="76">
        <f>+I93-I28</f>
        <v>0</v>
      </c>
    </row>
    <row r="95" spans="1:16" ht="18" customHeight="1" x14ac:dyDescent="0.5">
      <c r="F95" s="77"/>
      <c r="G95" s="76"/>
      <c r="H95" s="77"/>
      <c r="I95" s="76"/>
    </row>
    <row r="96" spans="1:16" ht="18" customHeight="1" x14ac:dyDescent="0.5">
      <c r="F96" s="77"/>
      <c r="G96" s="76"/>
      <c r="H96" s="77"/>
      <c r="I96" s="76"/>
    </row>
    <row r="97" spans="1:9" ht="18" customHeight="1" x14ac:dyDescent="0.5">
      <c r="F97" s="77"/>
      <c r="G97" s="76"/>
      <c r="H97" s="77"/>
      <c r="I97" s="76"/>
    </row>
    <row r="98" spans="1:9" ht="18" customHeight="1" x14ac:dyDescent="0.5">
      <c r="F98" s="77"/>
      <c r="G98" s="76"/>
      <c r="H98" s="77"/>
      <c r="I98" s="76"/>
    </row>
    <row r="99" spans="1:9" ht="18" customHeight="1" x14ac:dyDescent="0.5">
      <c r="F99" s="77"/>
      <c r="G99" s="76"/>
      <c r="H99" s="77"/>
      <c r="I99" s="76"/>
    </row>
    <row r="100" spans="1:9" ht="33" customHeight="1" x14ac:dyDescent="0.5">
      <c r="F100" s="77"/>
      <c r="G100" s="76"/>
      <c r="H100" s="77"/>
      <c r="I100" s="76"/>
    </row>
    <row r="101" spans="1:9" x14ac:dyDescent="0.5">
      <c r="A101" s="3" t="s">
        <v>3</v>
      </c>
      <c r="F101" s="77"/>
      <c r="G101" s="76"/>
      <c r="H101" s="77"/>
      <c r="I101" s="76"/>
    </row>
    <row r="102" spans="1:9" x14ac:dyDescent="0.5">
      <c r="E102" s="12"/>
      <c r="F102" s="41"/>
      <c r="G102" s="53"/>
      <c r="H102" s="41"/>
      <c r="I102" s="53"/>
    </row>
    <row r="103" spans="1:9" x14ac:dyDescent="0.5">
      <c r="E103" s="12"/>
      <c r="F103" s="53"/>
      <c r="G103" s="53"/>
      <c r="H103" s="53"/>
      <c r="I103" s="53"/>
    </row>
    <row r="104" spans="1:9" x14ac:dyDescent="0.5">
      <c r="E104" s="12"/>
      <c r="F104" s="41"/>
      <c r="G104" s="53"/>
      <c r="H104" s="41"/>
      <c r="I104" s="53"/>
    </row>
    <row r="105" spans="1:9" x14ac:dyDescent="0.5">
      <c r="E105" s="12"/>
      <c r="F105" s="41"/>
      <c r="G105" s="53"/>
      <c r="H105" s="41"/>
      <c r="I105" s="53"/>
    </row>
    <row r="106" spans="1:9" x14ac:dyDescent="0.5">
      <c r="E106" s="12"/>
      <c r="F106" s="41"/>
      <c r="G106" s="53"/>
      <c r="H106" s="41"/>
      <c r="I106" s="53"/>
    </row>
    <row r="107" spans="1:9" x14ac:dyDescent="0.5">
      <c r="E107" s="12"/>
      <c r="F107" s="57"/>
      <c r="H107" s="33"/>
      <c r="I107" s="52"/>
    </row>
    <row r="108" spans="1:9" x14ac:dyDescent="0.5">
      <c r="E108" s="12"/>
      <c r="F108" s="57"/>
      <c r="H108" s="33"/>
      <c r="I108" s="52"/>
    </row>
    <row r="109" spans="1:9" x14ac:dyDescent="0.5">
      <c r="E109" s="12"/>
      <c r="F109" s="57"/>
      <c r="H109" s="33"/>
      <c r="I109" s="52"/>
    </row>
    <row r="110" spans="1:9" x14ac:dyDescent="0.5">
      <c r="E110" s="12"/>
      <c r="F110" s="57"/>
      <c r="H110" s="33"/>
      <c r="I110" s="52"/>
    </row>
    <row r="111" spans="1:9" x14ac:dyDescent="0.5">
      <c r="E111" s="12"/>
      <c r="F111" s="57"/>
      <c r="H111" s="33"/>
      <c r="I111" s="52"/>
    </row>
    <row r="112" spans="1:9" x14ac:dyDescent="0.5">
      <c r="E112" s="12"/>
      <c r="H112" s="33"/>
      <c r="I112" s="52"/>
    </row>
    <row r="113" spans="5:9" x14ac:dyDescent="0.5">
      <c r="E113" s="12"/>
      <c r="F113" s="57"/>
      <c r="G113" s="53"/>
      <c r="H113" s="41"/>
      <c r="I113" s="53"/>
    </row>
    <row r="133" ht="14.25" customHeight="1" x14ac:dyDescent="0.5"/>
    <row r="142" ht="13.5" customHeight="1" x14ac:dyDescent="0.5"/>
    <row r="144" ht="3.75" customHeight="1" x14ac:dyDescent="0.5"/>
  </sheetData>
  <mergeCells count="6">
    <mergeCell ref="A2:I2"/>
    <mergeCell ref="A3:I3"/>
    <mergeCell ref="A4:I4"/>
    <mergeCell ref="A53:I53"/>
    <mergeCell ref="A54:I54"/>
    <mergeCell ref="A52:I52"/>
  </mergeCells>
  <phoneticPr fontId="0" type="noConversion"/>
  <pageMargins left="0.9055118110236221" right="0.51181102362204722" top="0.51181102362204722" bottom="0.59055118110236227" header="0.11811023622047245" footer="0.11811023622047245"/>
  <pageSetup paperSize="9" scale="70" fitToHeight="2" orientation="portrait" r:id="rId1"/>
  <headerFooter alignWithMargins="0"/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5"/>
  <sheetViews>
    <sheetView zoomScale="80" zoomScaleNormal="80" zoomScaleSheetLayoutView="90" workbookViewId="0">
      <selection activeCell="A2" sqref="A2:G2"/>
    </sheetView>
  </sheetViews>
  <sheetFormatPr defaultColWidth="9.140625" defaultRowHeight="24.75" customHeight="1" x14ac:dyDescent="0.5"/>
  <cols>
    <col min="1" max="1" width="3.42578125" style="3" customWidth="1"/>
    <col min="2" max="2" width="46.7109375" style="3" customWidth="1"/>
    <col min="3" max="3" width="10" style="3" customWidth="1"/>
    <col min="4" max="4" width="18.5703125" style="4" customWidth="1"/>
    <col min="5" max="5" width="18.5703125" style="5" customWidth="1"/>
    <col min="6" max="7" width="18.5703125" style="4" customWidth="1"/>
    <col min="8" max="16384" width="9.140625" style="3"/>
  </cols>
  <sheetData>
    <row r="1" spans="1:7" ht="23.25" x14ac:dyDescent="0.5">
      <c r="G1" s="4">
        <v>4</v>
      </c>
    </row>
    <row r="2" spans="1:7" ht="24.75" customHeight="1" x14ac:dyDescent="0.5">
      <c r="A2" s="139" t="s">
        <v>30</v>
      </c>
      <c r="B2" s="139"/>
      <c r="C2" s="139"/>
      <c r="D2" s="139"/>
      <c r="E2" s="139"/>
      <c r="F2" s="139"/>
      <c r="G2" s="139"/>
    </row>
    <row r="3" spans="1:7" ht="24.75" customHeight="1" x14ac:dyDescent="0.5">
      <c r="A3" s="139" t="s">
        <v>58</v>
      </c>
      <c r="B3" s="139"/>
      <c r="C3" s="139"/>
      <c r="D3" s="139"/>
      <c r="E3" s="139"/>
      <c r="F3" s="139"/>
      <c r="G3" s="139"/>
    </row>
    <row r="4" spans="1:7" ht="23.25" x14ac:dyDescent="0.5">
      <c r="A4" s="139" t="s">
        <v>163</v>
      </c>
      <c r="B4" s="139"/>
      <c r="C4" s="139"/>
      <c r="D4" s="139"/>
      <c r="E4" s="139"/>
      <c r="F4" s="139"/>
      <c r="G4" s="139"/>
    </row>
    <row r="5" spans="1:7" ht="23.25" x14ac:dyDescent="0.5">
      <c r="A5" s="18"/>
      <c r="B5" s="18"/>
      <c r="C5" s="18"/>
      <c r="D5" s="18"/>
      <c r="E5" s="18"/>
      <c r="G5" s="63" t="s">
        <v>106</v>
      </c>
    </row>
    <row r="6" spans="1:7" ht="24.75" customHeight="1" x14ac:dyDescent="0.5">
      <c r="A6" s="65"/>
      <c r="B6" s="65"/>
      <c r="C6" s="65"/>
      <c r="D6" s="140" t="s">
        <v>57</v>
      </c>
      <c r="E6" s="140"/>
      <c r="F6" s="140" t="s">
        <v>9</v>
      </c>
      <c r="G6" s="140"/>
    </row>
    <row r="7" spans="1:7" ht="23.25" x14ac:dyDescent="0.5">
      <c r="A7" s="66"/>
      <c r="B7" s="66"/>
      <c r="C7" s="9" t="s">
        <v>5</v>
      </c>
      <c r="D7" s="9">
        <v>2026</v>
      </c>
      <c r="E7" s="62">
        <v>2025</v>
      </c>
      <c r="F7" s="62">
        <f>+D7</f>
        <v>2026</v>
      </c>
      <c r="G7" s="62">
        <f>+E7</f>
        <v>2025</v>
      </c>
    </row>
    <row r="8" spans="1:7" ht="23.25" x14ac:dyDescent="0.5">
      <c r="C8" s="2"/>
      <c r="D8" s="10"/>
      <c r="E8" s="2" t="s">
        <v>153</v>
      </c>
      <c r="F8" s="2"/>
      <c r="G8" s="2"/>
    </row>
    <row r="9" spans="1:7" ht="24" customHeight="1" x14ac:dyDescent="0.5">
      <c r="A9" s="3" t="s">
        <v>17</v>
      </c>
      <c r="D9" s="125">
        <v>2401469</v>
      </c>
      <c r="E9" s="125">
        <v>2829596</v>
      </c>
      <c r="F9" s="11">
        <v>917021</v>
      </c>
      <c r="G9" s="11">
        <v>1073091</v>
      </c>
    </row>
    <row r="10" spans="1:7" ht="24" customHeight="1" x14ac:dyDescent="0.5">
      <c r="A10" s="3" t="s">
        <v>18</v>
      </c>
      <c r="C10" s="12"/>
      <c r="D10" s="111">
        <v>-2186257</v>
      </c>
      <c r="E10" s="111">
        <v>-2496039</v>
      </c>
      <c r="F10" s="104">
        <v>-838314</v>
      </c>
      <c r="G10" s="104">
        <v>-922075</v>
      </c>
    </row>
    <row r="11" spans="1:7" ht="24" customHeight="1" x14ac:dyDescent="0.5">
      <c r="A11" s="3" t="s">
        <v>19</v>
      </c>
      <c r="D11" s="126">
        <f>SUM(D9:D10)</f>
        <v>215212</v>
      </c>
      <c r="E11" s="126">
        <f>SUM(E9:E10)</f>
        <v>333557</v>
      </c>
      <c r="F11" s="126">
        <f>SUM(F9:F10)</f>
        <v>78707</v>
      </c>
      <c r="G11" s="120">
        <f>SUM(G9:G10)</f>
        <v>151016</v>
      </c>
    </row>
    <row r="12" spans="1:7" s="137" customFormat="1" ht="24" customHeight="1" x14ac:dyDescent="0.5">
      <c r="A12" s="137" t="s">
        <v>135</v>
      </c>
      <c r="D12" s="120">
        <v>0</v>
      </c>
      <c r="E12" s="120">
        <v>0</v>
      </c>
      <c r="F12" s="120">
        <v>25760</v>
      </c>
      <c r="G12" s="120">
        <v>21565</v>
      </c>
    </row>
    <row r="13" spans="1:7" ht="24" customHeight="1" x14ac:dyDescent="0.5">
      <c r="A13" s="3" t="s">
        <v>20</v>
      </c>
      <c r="D13" s="127">
        <v>6520</v>
      </c>
      <c r="E13" s="127">
        <v>22289</v>
      </c>
      <c r="F13" s="11">
        <v>2801</v>
      </c>
      <c r="G13" s="11">
        <v>2686</v>
      </c>
    </row>
    <row r="14" spans="1:7" ht="24" customHeight="1" x14ac:dyDescent="0.5">
      <c r="A14" s="3" t="s">
        <v>21</v>
      </c>
      <c r="D14" s="127">
        <v>6326</v>
      </c>
      <c r="E14" s="127">
        <v>11712</v>
      </c>
      <c r="F14" s="11">
        <v>5806</v>
      </c>
      <c r="G14" s="11">
        <v>5747</v>
      </c>
    </row>
    <row r="15" spans="1:7" s="137" customFormat="1" ht="24" customHeight="1" x14ac:dyDescent="0.5">
      <c r="A15" s="137" t="s">
        <v>96</v>
      </c>
      <c r="D15" s="138">
        <v>-158364</v>
      </c>
      <c r="E15" s="138">
        <v>-168612</v>
      </c>
      <c r="F15" s="11">
        <v>-59227</v>
      </c>
      <c r="G15" s="11">
        <v>-63142</v>
      </c>
    </row>
    <row r="16" spans="1:7" ht="24" customHeight="1" x14ac:dyDescent="0.5">
      <c r="A16" s="3" t="s">
        <v>38</v>
      </c>
      <c r="C16" s="12"/>
      <c r="D16" s="95">
        <v>-120607</v>
      </c>
      <c r="E16" s="95">
        <v>-116681</v>
      </c>
      <c r="F16" s="11">
        <v>-52949</v>
      </c>
      <c r="G16" s="11">
        <v>-51854</v>
      </c>
    </row>
    <row r="17" spans="1:7" ht="24" customHeight="1" x14ac:dyDescent="0.5">
      <c r="A17" s="13" t="s">
        <v>79</v>
      </c>
      <c r="C17" s="12">
        <v>4.3</v>
      </c>
      <c r="D17" s="111">
        <v>-22353</v>
      </c>
      <c r="E17" s="111">
        <v>-21586</v>
      </c>
      <c r="F17" s="104">
        <v>-9295</v>
      </c>
      <c r="G17" s="104">
        <v>-9419</v>
      </c>
    </row>
    <row r="18" spans="1:7" ht="24" customHeight="1" x14ac:dyDescent="0.5">
      <c r="A18" s="13" t="s">
        <v>181</v>
      </c>
      <c r="C18" s="12"/>
      <c r="D18" s="89">
        <f>SUM(D11:D17)</f>
        <v>-73266</v>
      </c>
      <c r="E18" s="89">
        <f>SUM(E11:E17)</f>
        <v>60679</v>
      </c>
      <c r="F18" s="89">
        <f>SUM(F11:F17)</f>
        <v>-8397</v>
      </c>
      <c r="G18" s="89">
        <f>SUM(G11:G17)</f>
        <v>56599</v>
      </c>
    </row>
    <row r="19" spans="1:7" ht="24" customHeight="1" x14ac:dyDescent="0.5">
      <c r="A19" s="3" t="s">
        <v>78</v>
      </c>
      <c r="C19" s="12"/>
      <c r="D19" s="128">
        <v>-79734</v>
      </c>
      <c r="E19" s="128">
        <v>-95334</v>
      </c>
      <c r="F19" s="104">
        <v>-27717</v>
      </c>
      <c r="G19" s="104">
        <v>-30653</v>
      </c>
    </row>
    <row r="20" spans="1:7" ht="24" customHeight="1" x14ac:dyDescent="0.5">
      <c r="A20" s="3" t="s">
        <v>112</v>
      </c>
      <c r="D20" s="90">
        <f>SUM(D18:D19)</f>
        <v>-153000</v>
      </c>
      <c r="E20" s="123">
        <f>SUM(E18:E19)</f>
        <v>-34655</v>
      </c>
      <c r="F20" s="90">
        <f>SUM(F18:F19)</f>
        <v>-36114</v>
      </c>
      <c r="G20" s="90">
        <f>SUM(G18:G19)</f>
        <v>25946</v>
      </c>
    </row>
    <row r="21" spans="1:7" ht="24" customHeight="1" x14ac:dyDescent="0.5">
      <c r="A21" s="3" t="s">
        <v>166</v>
      </c>
      <c r="C21" s="12"/>
      <c r="D21" s="128">
        <v>4939</v>
      </c>
      <c r="E21" s="128">
        <v>-1105</v>
      </c>
      <c r="F21" s="104">
        <v>1293</v>
      </c>
      <c r="G21" s="104">
        <v>-2216</v>
      </c>
    </row>
    <row r="22" spans="1:7" ht="24" customHeight="1" x14ac:dyDescent="0.5">
      <c r="A22" s="3" t="s">
        <v>113</v>
      </c>
      <c r="C22" s="12"/>
      <c r="D22" s="89">
        <f>SUM(D20:D21)</f>
        <v>-148061</v>
      </c>
      <c r="E22" s="89">
        <f>SUM(E20:E21)</f>
        <v>-35760</v>
      </c>
      <c r="F22" s="89">
        <f>SUM(F20:F21)</f>
        <v>-34821</v>
      </c>
      <c r="G22" s="89">
        <f>SUM(G20:G21)</f>
        <v>23730</v>
      </c>
    </row>
    <row r="23" spans="1:7" ht="9" hidden="1" customHeight="1" x14ac:dyDescent="0.5">
      <c r="C23" s="12"/>
      <c r="D23" s="48"/>
      <c r="E23" s="14"/>
      <c r="F23" s="48"/>
      <c r="G23" s="48"/>
    </row>
    <row r="24" spans="1:7" ht="24" customHeight="1" x14ac:dyDescent="0.5">
      <c r="A24" s="129" t="s">
        <v>100</v>
      </c>
      <c r="B24" s="1"/>
      <c r="C24" s="12"/>
      <c r="D24" s="48">
        <v>0</v>
      </c>
      <c r="E24" s="14">
        <v>0</v>
      </c>
      <c r="F24" s="48">
        <v>0</v>
      </c>
      <c r="G24" s="48">
        <v>0</v>
      </c>
    </row>
    <row r="25" spans="1:7" ht="24" hidden="1" customHeight="1" x14ac:dyDescent="0.5">
      <c r="A25" s="3" t="s">
        <v>130</v>
      </c>
      <c r="B25" s="1"/>
      <c r="C25" s="12"/>
      <c r="D25" s="48"/>
      <c r="E25" s="14"/>
      <c r="F25" s="48"/>
      <c r="G25" s="48"/>
    </row>
    <row r="26" spans="1:7" ht="24" hidden="1" customHeight="1" x14ac:dyDescent="0.5">
      <c r="A26" s="3" t="s">
        <v>136</v>
      </c>
      <c r="B26" s="1"/>
      <c r="C26" s="12"/>
      <c r="D26" s="69">
        <v>0</v>
      </c>
      <c r="E26" s="89">
        <v>0</v>
      </c>
      <c r="F26" s="69">
        <v>0</v>
      </c>
      <c r="G26" s="89">
        <v>0</v>
      </c>
    </row>
    <row r="27" spans="1:7" ht="24" hidden="1" customHeight="1" x14ac:dyDescent="0.5">
      <c r="A27" s="3" t="s">
        <v>129</v>
      </c>
      <c r="B27" s="1"/>
      <c r="C27" s="12"/>
      <c r="D27" s="69">
        <v>0</v>
      </c>
      <c r="E27" s="92">
        <v>0</v>
      </c>
      <c r="F27" s="48">
        <v>0</v>
      </c>
      <c r="G27" s="89">
        <v>0</v>
      </c>
    </row>
    <row r="28" spans="1:7" ht="24" hidden="1" customHeight="1" thickBot="1" x14ac:dyDescent="0.55000000000000004">
      <c r="A28" s="130" t="s">
        <v>137</v>
      </c>
      <c r="B28" s="1"/>
      <c r="C28" s="12"/>
      <c r="D28" s="131">
        <f>SUM(D26:D27)</f>
        <v>0</v>
      </c>
      <c r="E28" s="91">
        <f>SUM(E26:E27)</f>
        <v>0</v>
      </c>
      <c r="F28" s="131">
        <f>SUM(F26:F27)</f>
        <v>0</v>
      </c>
      <c r="G28" s="91">
        <f>SUM(G26:G27)</f>
        <v>0</v>
      </c>
    </row>
    <row r="29" spans="1:7" ht="24" customHeight="1" thickBot="1" x14ac:dyDescent="0.55000000000000004">
      <c r="A29" s="129" t="s">
        <v>110</v>
      </c>
      <c r="B29" s="1"/>
      <c r="C29" s="12"/>
      <c r="D29" s="93">
        <f>+D22+D28</f>
        <v>-148061</v>
      </c>
      <c r="E29" s="93">
        <f>+E22+E28</f>
        <v>-35760</v>
      </c>
      <c r="F29" s="93">
        <f>+F22+F28</f>
        <v>-34821</v>
      </c>
      <c r="G29" s="93">
        <f>+G22+G28</f>
        <v>23730</v>
      </c>
    </row>
    <row r="30" spans="1:7" ht="13.5" customHeight="1" thickTop="1" x14ac:dyDescent="0.5">
      <c r="E30" s="4"/>
    </row>
    <row r="31" spans="1:7" ht="24" customHeight="1" x14ac:dyDescent="0.5">
      <c r="A31" s="3" t="s">
        <v>138</v>
      </c>
      <c r="D31" s="50"/>
      <c r="E31" s="94"/>
      <c r="F31" s="50"/>
      <c r="G31" s="94"/>
    </row>
    <row r="32" spans="1:7" ht="24" customHeight="1" x14ac:dyDescent="0.5">
      <c r="A32" s="3" t="s">
        <v>72</v>
      </c>
      <c r="D32" s="89">
        <f>+D22-D33</f>
        <v>-155805</v>
      </c>
      <c r="E32" s="89">
        <f>+E22-E33</f>
        <v>-30556</v>
      </c>
      <c r="F32" s="89">
        <f>+F22-F33</f>
        <v>-34821</v>
      </c>
      <c r="G32" s="89">
        <f>+G22-G33</f>
        <v>23730</v>
      </c>
    </row>
    <row r="33" spans="1:7" ht="24" customHeight="1" x14ac:dyDescent="0.5">
      <c r="A33" s="3" t="s">
        <v>132</v>
      </c>
      <c r="C33" s="12">
        <v>7</v>
      </c>
      <c r="D33" s="89">
        <v>7744</v>
      </c>
      <c r="E33" s="89">
        <v>-5204</v>
      </c>
      <c r="F33" s="4">
        <v>0</v>
      </c>
      <c r="G33" s="89">
        <v>0</v>
      </c>
    </row>
    <row r="34" spans="1:7" ht="24" customHeight="1" thickBot="1" x14ac:dyDescent="0.55000000000000004">
      <c r="A34" s="3" t="s">
        <v>113</v>
      </c>
      <c r="D34" s="93">
        <f>+D22</f>
        <v>-148061</v>
      </c>
      <c r="E34" s="93">
        <f>+E22</f>
        <v>-35760</v>
      </c>
      <c r="F34" s="93">
        <f>+F22</f>
        <v>-34821</v>
      </c>
      <c r="G34" s="93">
        <f>+G22</f>
        <v>23730</v>
      </c>
    </row>
    <row r="35" spans="1:7" ht="13.5" customHeight="1" thickTop="1" x14ac:dyDescent="0.5">
      <c r="D35" s="15"/>
      <c r="E35" s="15"/>
      <c r="F35" s="14"/>
      <c r="G35" s="11"/>
    </row>
    <row r="36" spans="1:7" ht="24.75" customHeight="1" x14ac:dyDescent="0.5">
      <c r="A36" s="3" t="s">
        <v>76</v>
      </c>
      <c r="D36" s="50"/>
      <c r="E36" s="50"/>
      <c r="F36" s="50"/>
      <c r="G36" s="94"/>
    </row>
    <row r="37" spans="1:7" ht="24.75" customHeight="1" x14ac:dyDescent="0.5">
      <c r="A37" s="3" t="s">
        <v>72</v>
      </c>
      <c r="D37" s="89">
        <f>+D39-D38</f>
        <v>-155805</v>
      </c>
      <c r="E37" s="4">
        <f>+E39-E38</f>
        <v>-31672</v>
      </c>
      <c r="F37" s="92">
        <f>+F39-F38</f>
        <v>-34821</v>
      </c>
      <c r="G37" s="4">
        <f>+G39-G38</f>
        <v>23730</v>
      </c>
    </row>
    <row r="38" spans="1:7" ht="24.75" customHeight="1" x14ac:dyDescent="0.5">
      <c r="A38" s="3" t="s">
        <v>154</v>
      </c>
      <c r="C38" s="12">
        <v>7</v>
      </c>
      <c r="D38" s="4">
        <f>D33</f>
        <v>7744</v>
      </c>
      <c r="E38" s="4">
        <f>Page6!H12</f>
        <v>-4088</v>
      </c>
      <c r="F38" s="41">
        <v>0</v>
      </c>
      <c r="G38" s="89">
        <v>0</v>
      </c>
    </row>
    <row r="39" spans="1:7" ht="24.75" customHeight="1" thickBot="1" x14ac:dyDescent="0.55000000000000004">
      <c r="A39" s="3" t="s">
        <v>110</v>
      </c>
      <c r="D39" s="93">
        <f>+D29</f>
        <v>-148061</v>
      </c>
      <c r="E39" s="93">
        <f>+E29</f>
        <v>-35760</v>
      </c>
      <c r="F39" s="93">
        <f t="shared" ref="F39:G39" si="0">+F29</f>
        <v>-34821</v>
      </c>
      <c r="G39" s="93">
        <f t="shared" si="0"/>
        <v>23730</v>
      </c>
    </row>
    <row r="40" spans="1:7" ht="24" thickTop="1" x14ac:dyDescent="0.5">
      <c r="D40" s="15"/>
      <c r="E40" s="15"/>
      <c r="F40" s="72"/>
      <c r="G40" s="72"/>
    </row>
    <row r="41" spans="1:7" ht="23.25" x14ac:dyDescent="0.5">
      <c r="A41" s="13" t="s">
        <v>147</v>
      </c>
      <c r="C41" s="12"/>
      <c r="D41" s="14">
        <v>-0.09</v>
      </c>
      <c r="E41" s="14">
        <v>-0.02</v>
      </c>
      <c r="F41" s="14">
        <v>-0.02</v>
      </c>
      <c r="G41" s="48">
        <v>0.01</v>
      </c>
    </row>
    <row r="42" spans="1:7" ht="23.25" x14ac:dyDescent="0.5">
      <c r="A42" s="13"/>
      <c r="C42" s="12"/>
      <c r="D42" s="14"/>
      <c r="E42" s="14"/>
      <c r="F42" s="14"/>
      <c r="G42" s="48"/>
    </row>
    <row r="43" spans="1:7" ht="23.25" x14ac:dyDescent="0.5">
      <c r="A43" s="13"/>
      <c r="C43" s="12"/>
      <c r="D43" s="14"/>
      <c r="E43" s="14"/>
      <c r="F43" s="14"/>
      <c r="G43" s="48"/>
    </row>
    <row r="44" spans="1:7" ht="23.25" x14ac:dyDescent="0.5">
      <c r="A44" s="13"/>
      <c r="C44" s="12"/>
      <c r="D44" s="14"/>
      <c r="E44" s="14"/>
      <c r="F44" s="14"/>
      <c r="G44" s="48"/>
    </row>
    <row r="45" spans="1:7" ht="23.25" x14ac:dyDescent="0.5">
      <c r="A45" s="13"/>
      <c r="C45" s="12"/>
      <c r="D45" s="14"/>
      <c r="E45" s="14"/>
      <c r="F45" s="14"/>
      <c r="G45" s="48"/>
    </row>
    <row r="46" spans="1:7" ht="23.25" x14ac:dyDescent="0.5">
      <c r="A46" s="13"/>
      <c r="C46" s="12"/>
      <c r="D46" s="14"/>
      <c r="E46" s="14"/>
      <c r="F46" s="14"/>
      <c r="G46" s="48"/>
    </row>
    <row r="47" spans="1:7" ht="23.25" x14ac:dyDescent="0.5">
      <c r="A47" s="141"/>
      <c r="B47" s="141"/>
      <c r="C47" s="141"/>
      <c r="D47" s="142"/>
      <c r="E47" s="142"/>
      <c r="F47" s="142"/>
      <c r="G47" s="142"/>
    </row>
    <row r="48" spans="1:7" ht="23.25" x14ac:dyDescent="0.5">
      <c r="A48" s="13"/>
      <c r="C48" s="12"/>
      <c r="D48" s="14"/>
      <c r="E48" s="14"/>
      <c r="F48" s="17" t="s">
        <v>116</v>
      </c>
      <c r="G48" s="14"/>
    </row>
    <row r="49" spans="1:7" ht="23.25" x14ac:dyDescent="0.5">
      <c r="A49" s="13"/>
      <c r="C49" s="12"/>
      <c r="D49" s="14"/>
      <c r="E49" s="14"/>
      <c r="F49" s="17" t="s">
        <v>118</v>
      </c>
      <c r="G49" s="14"/>
    </row>
    <row r="50" spans="1:7" ht="23.25" x14ac:dyDescent="0.5">
      <c r="A50" s="13"/>
      <c r="C50" s="12"/>
      <c r="D50" s="14"/>
      <c r="E50" s="14"/>
      <c r="F50" s="17"/>
      <c r="G50" s="14"/>
    </row>
    <row r="51" spans="1:7" ht="23.25" x14ac:dyDescent="0.5">
      <c r="A51" s="13"/>
      <c r="C51" s="12"/>
      <c r="D51" s="14"/>
      <c r="E51" s="14"/>
      <c r="F51" s="17"/>
      <c r="G51" s="14"/>
    </row>
    <row r="52" spans="1:7" ht="23.25" x14ac:dyDescent="0.5">
      <c r="A52" s="13"/>
      <c r="C52" s="12"/>
      <c r="D52" s="14"/>
      <c r="E52" s="14"/>
      <c r="F52" s="17"/>
      <c r="G52" s="14"/>
    </row>
    <row r="53" spans="1:7" ht="39" customHeight="1" x14ac:dyDescent="0.5">
      <c r="A53" s="13"/>
      <c r="C53" s="12"/>
      <c r="D53" s="14"/>
      <c r="E53" s="14"/>
      <c r="F53" s="17"/>
      <c r="G53" s="14"/>
    </row>
    <row r="54" spans="1:7" ht="23.25" x14ac:dyDescent="0.5">
      <c r="A54" s="13" t="s">
        <v>3</v>
      </c>
      <c r="C54" s="12"/>
      <c r="D54" s="14"/>
      <c r="E54" s="14"/>
      <c r="F54" s="14"/>
      <c r="G54" s="14"/>
    </row>
    <row r="55" spans="1:7" ht="23.25" x14ac:dyDescent="0.5">
      <c r="G55" s="4">
        <v>5</v>
      </c>
    </row>
    <row r="56" spans="1:7" ht="23.25" x14ac:dyDescent="0.5">
      <c r="A56" s="139" t="s">
        <v>30</v>
      </c>
      <c r="B56" s="139"/>
      <c r="C56" s="139"/>
      <c r="D56" s="139"/>
      <c r="E56" s="139"/>
      <c r="F56" s="139"/>
      <c r="G56" s="139"/>
    </row>
    <row r="57" spans="1:7" ht="23.25" x14ac:dyDescent="0.5">
      <c r="A57" s="139" t="s">
        <v>58</v>
      </c>
      <c r="B57" s="139"/>
      <c r="C57" s="139"/>
      <c r="D57" s="139"/>
      <c r="E57" s="139"/>
      <c r="F57" s="139"/>
      <c r="G57" s="139"/>
    </row>
    <row r="58" spans="1:7" ht="23.25" x14ac:dyDescent="0.5">
      <c r="A58" s="139" t="s">
        <v>164</v>
      </c>
      <c r="B58" s="139"/>
      <c r="C58" s="139"/>
      <c r="D58" s="139"/>
      <c r="E58" s="139"/>
      <c r="F58" s="139"/>
      <c r="G58" s="139"/>
    </row>
    <row r="59" spans="1:7" ht="23.25" x14ac:dyDescent="0.5">
      <c r="A59" s="18"/>
      <c r="B59" s="18"/>
      <c r="C59" s="18"/>
      <c r="D59" s="18"/>
      <c r="E59" s="18"/>
      <c r="G59" s="63" t="s">
        <v>106</v>
      </c>
    </row>
    <row r="60" spans="1:7" ht="23.25" x14ac:dyDescent="0.5">
      <c r="A60" s="65"/>
      <c r="B60" s="65"/>
      <c r="C60" s="65"/>
      <c r="D60" s="140" t="s">
        <v>57</v>
      </c>
      <c r="E60" s="140"/>
      <c r="F60" s="140" t="s">
        <v>9</v>
      </c>
      <c r="G60" s="140"/>
    </row>
    <row r="61" spans="1:7" ht="23.25" x14ac:dyDescent="0.5">
      <c r="A61" s="66"/>
      <c r="B61" s="66"/>
      <c r="C61" s="9" t="s">
        <v>5</v>
      </c>
      <c r="D61" s="9">
        <v>2026</v>
      </c>
      <c r="E61" s="62">
        <v>2025</v>
      </c>
      <c r="F61" s="62">
        <f>+D61</f>
        <v>2026</v>
      </c>
      <c r="G61" s="62">
        <f>+E61</f>
        <v>2025</v>
      </c>
    </row>
    <row r="62" spans="1:7" ht="23.25" x14ac:dyDescent="0.5">
      <c r="C62" s="2"/>
      <c r="D62" s="10"/>
      <c r="E62" s="2" t="s">
        <v>153</v>
      </c>
      <c r="F62" s="2"/>
      <c r="G62" s="2"/>
    </row>
    <row r="63" spans="1:7" ht="23.25" x14ac:dyDescent="0.5">
      <c r="A63" s="3" t="s">
        <v>17</v>
      </c>
      <c r="D63" s="125">
        <v>4938837</v>
      </c>
      <c r="E63" s="125">
        <v>5929158</v>
      </c>
      <c r="F63" s="11">
        <v>1836843</v>
      </c>
      <c r="G63" s="11">
        <v>2214686</v>
      </c>
    </row>
    <row r="64" spans="1:7" ht="23.25" x14ac:dyDescent="0.5">
      <c r="A64" s="3" t="s">
        <v>18</v>
      </c>
      <c r="C64" s="12"/>
      <c r="D64" s="111">
        <v>-4600162</v>
      </c>
      <c r="E64" s="111">
        <v>-5187649</v>
      </c>
      <c r="F64" s="109">
        <v>-1650643</v>
      </c>
      <c r="G64" s="109">
        <v>-1890077</v>
      </c>
    </row>
    <row r="65" spans="1:7" ht="23.25" x14ac:dyDescent="0.5">
      <c r="A65" s="3" t="s">
        <v>19</v>
      </c>
      <c r="D65" s="126">
        <f>SUM(D63:D64)</f>
        <v>338675</v>
      </c>
      <c r="E65" s="126">
        <f>SUM(E63:E64)</f>
        <v>741509</v>
      </c>
      <c r="F65" s="126">
        <f>SUM(F63:F64)</f>
        <v>186200</v>
      </c>
      <c r="G65" s="120">
        <f>SUM(G63:G64)</f>
        <v>324609</v>
      </c>
    </row>
    <row r="66" spans="1:7" ht="23.25" x14ac:dyDescent="0.5">
      <c r="A66" s="3" t="s">
        <v>135</v>
      </c>
      <c r="D66" s="120">
        <v>0</v>
      </c>
      <c r="E66" s="120">
        <v>0</v>
      </c>
      <c r="F66" s="120">
        <v>25760</v>
      </c>
      <c r="G66" s="120">
        <v>21565</v>
      </c>
    </row>
    <row r="67" spans="1:7" ht="23.25" x14ac:dyDescent="0.5">
      <c r="A67" s="3" t="s">
        <v>20</v>
      </c>
      <c r="D67" s="127">
        <v>28992</v>
      </c>
      <c r="E67" s="127">
        <v>44128</v>
      </c>
      <c r="F67" s="120">
        <v>7331</v>
      </c>
      <c r="G67" s="120">
        <v>10365</v>
      </c>
    </row>
    <row r="68" spans="1:7" ht="23.25" x14ac:dyDescent="0.5">
      <c r="A68" s="3" t="s">
        <v>21</v>
      </c>
      <c r="D68" s="127">
        <v>11374</v>
      </c>
      <c r="E68" s="127">
        <v>29092</v>
      </c>
      <c r="F68" s="89">
        <v>11011</v>
      </c>
      <c r="G68" s="89">
        <v>11091</v>
      </c>
    </row>
    <row r="69" spans="1:7" ht="23.25" x14ac:dyDescent="0.5">
      <c r="A69" s="3" t="s">
        <v>96</v>
      </c>
      <c r="D69" s="95">
        <v>-318609</v>
      </c>
      <c r="E69" s="95">
        <v>-379703</v>
      </c>
      <c r="F69" s="4">
        <v>-114041</v>
      </c>
      <c r="G69" s="4">
        <v>-135420</v>
      </c>
    </row>
    <row r="70" spans="1:7" ht="23.25" x14ac:dyDescent="0.5">
      <c r="A70" s="3" t="s">
        <v>38</v>
      </c>
      <c r="C70" s="12"/>
      <c r="D70" s="95">
        <v>-259066</v>
      </c>
      <c r="E70" s="95">
        <v>-249992</v>
      </c>
      <c r="F70" s="4">
        <v>-121067</v>
      </c>
      <c r="G70" s="4">
        <v>-105737</v>
      </c>
    </row>
    <row r="71" spans="1:7" ht="23.25" x14ac:dyDescent="0.5">
      <c r="A71" s="13" t="s">
        <v>79</v>
      </c>
      <c r="C71" s="12">
        <v>4.3</v>
      </c>
      <c r="D71" s="111">
        <v>-44480</v>
      </c>
      <c r="E71" s="111">
        <v>-44893</v>
      </c>
      <c r="F71" s="109">
        <v>-18589</v>
      </c>
      <c r="G71" s="109">
        <v>-18838</v>
      </c>
    </row>
    <row r="72" spans="1:7" ht="23.25" x14ac:dyDescent="0.5">
      <c r="A72" s="13" t="s">
        <v>181</v>
      </c>
      <c r="C72" s="12"/>
      <c r="D72" s="89">
        <f>SUM(D65:D71)</f>
        <v>-243114</v>
      </c>
      <c r="E72" s="89">
        <f>SUM(E65:E71)</f>
        <v>140141</v>
      </c>
      <c r="F72" s="89">
        <f>SUM(F65:F71)</f>
        <v>-23395</v>
      </c>
      <c r="G72" s="89">
        <f>SUM(G65:G71)</f>
        <v>107635</v>
      </c>
    </row>
    <row r="73" spans="1:7" ht="23.25" x14ac:dyDescent="0.5">
      <c r="A73" s="3" t="s">
        <v>78</v>
      </c>
      <c r="C73" s="12"/>
      <c r="D73" s="128">
        <v>-161142</v>
      </c>
      <c r="E73" s="128">
        <v>-192781</v>
      </c>
      <c r="F73" s="109">
        <v>-56020</v>
      </c>
      <c r="G73" s="109">
        <v>-63327</v>
      </c>
    </row>
    <row r="74" spans="1:7" ht="23.25" x14ac:dyDescent="0.5">
      <c r="A74" s="3" t="s">
        <v>112</v>
      </c>
      <c r="D74" s="90">
        <f>SUM(D72:D73)</f>
        <v>-404256</v>
      </c>
      <c r="E74" s="123">
        <f>SUM(E72:E73)</f>
        <v>-52640</v>
      </c>
      <c r="F74" s="90">
        <f>SUM(F72:F73)</f>
        <v>-79415</v>
      </c>
      <c r="G74" s="90">
        <f>SUM(G72:G73)</f>
        <v>44308</v>
      </c>
    </row>
    <row r="75" spans="1:7" ht="23.25" x14ac:dyDescent="0.5">
      <c r="A75" s="3" t="s">
        <v>166</v>
      </c>
      <c r="C75" s="12"/>
      <c r="D75" s="128">
        <v>7503</v>
      </c>
      <c r="E75" s="128">
        <v>-14634</v>
      </c>
      <c r="F75" s="109">
        <v>5724</v>
      </c>
      <c r="G75" s="109">
        <v>-8721</v>
      </c>
    </row>
    <row r="76" spans="1:7" ht="23.25" x14ac:dyDescent="0.5">
      <c r="A76" s="3" t="s">
        <v>113</v>
      </c>
      <c r="C76" s="12"/>
      <c r="D76" s="89">
        <f>SUM(D74:D75)</f>
        <v>-396753</v>
      </c>
      <c r="E76" s="89">
        <f>SUM(E74:E75)</f>
        <v>-67274</v>
      </c>
      <c r="F76" s="89">
        <f>SUM(F74:F75)</f>
        <v>-73691</v>
      </c>
      <c r="G76" s="89">
        <f>SUM(G74:G75)</f>
        <v>35587</v>
      </c>
    </row>
    <row r="77" spans="1:7" ht="23.25" x14ac:dyDescent="0.5">
      <c r="A77" s="129" t="s">
        <v>100</v>
      </c>
      <c r="B77" s="1"/>
      <c r="C77" s="12"/>
      <c r="D77" s="48"/>
      <c r="E77" s="14"/>
      <c r="F77" s="48"/>
      <c r="G77" s="48"/>
    </row>
    <row r="78" spans="1:7" ht="23.25" x14ac:dyDescent="0.5">
      <c r="A78" s="135" t="s">
        <v>130</v>
      </c>
      <c r="B78" s="1"/>
      <c r="C78" s="12"/>
      <c r="D78" s="48"/>
      <c r="E78" s="14"/>
      <c r="F78" s="48"/>
      <c r="G78" s="48"/>
    </row>
    <row r="79" spans="1:7" ht="23.25" x14ac:dyDescent="0.5">
      <c r="A79" s="136" t="s">
        <v>145</v>
      </c>
      <c r="B79" s="1"/>
      <c r="C79" s="12"/>
      <c r="D79" s="89">
        <v>0</v>
      </c>
      <c r="E79" s="89">
        <v>-9007</v>
      </c>
      <c r="F79" s="89">
        <v>0</v>
      </c>
      <c r="G79" s="89">
        <v>-11984</v>
      </c>
    </row>
    <row r="80" spans="1:7" ht="23.25" x14ac:dyDescent="0.5">
      <c r="A80" s="136" t="s">
        <v>129</v>
      </c>
      <c r="B80" s="1"/>
      <c r="C80" s="12"/>
      <c r="D80" s="88">
        <v>0</v>
      </c>
      <c r="E80" s="88">
        <v>2174</v>
      </c>
      <c r="F80" s="104">
        <v>0</v>
      </c>
      <c r="G80" s="88">
        <v>2397</v>
      </c>
    </row>
    <row r="81" spans="1:7" ht="23.25" x14ac:dyDescent="0.5">
      <c r="A81" s="130" t="s">
        <v>137</v>
      </c>
      <c r="B81" s="1"/>
      <c r="C81" s="12"/>
      <c r="D81" s="88">
        <f>SUM(D79:D80)</f>
        <v>0</v>
      </c>
      <c r="E81" s="88">
        <f>SUM(E79:E80)</f>
        <v>-6833</v>
      </c>
      <c r="F81" s="88">
        <f>SUM(F79:F80)</f>
        <v>0</v>
      </c>
      <c r="G81" s="88">
        <f>SUM(G79:G80)</f>
        <v>-9587</v>
      </c>
    </row>
    <row r="82" spans="1:7" ht="24" thickBot="1" x14ac:dyDescent="0.55000000000000004">
      <c r="A82" s="129" t="s">
        <v>110</v>
      </c>
      <c r="B82" s="1"/>
      <c r="C82" s="12"/>
      <c r="D82" s="132">
        <f>+D76+D81</f>
        <v>-396753</v>
      </c>
      <c r="E82" s="132">
        <f>+E76+E81</f>
        <v>-74107</v>
      </c>
      <c r="F82" s="132">
        <f>+F76+F81</f>
        <v>-73691</v>
      </c>
      <c r="G82" s="132">
        <f>+G76+G81</f>
        <v>26000</v>
      </c>
    </row>
    <row r="83" spans="1:7" ht="13.5" customHeight="1" thickTop="1" x14ac:dyDescent="0.5">
      <c r="E83" s="4"/>
    </row>
    <row r="84" spans="1:7" ht="23.25" x14ac:dyDescent="0.5">
      <c r="A84" s="3" t="s">
        <v>138</v>
      </c>
      <c r="D84" s="50"/>
      <c r="E84" s="94"/>
      <c r="F84" s="50"/>
      <c r="G84" s="94"/>
    </row>
    <row r="85" spans="1:7" ht="23.25" x14ac:dyDescent="0.5">
      <c r="A85" s="3" t="s">
        <v>72</v>
      </c>
      <c r="D85" s="89">
        <f>D76-D86</f>
        <v>-395035</v>
      </c>
      <c r="E85" s="89">
        <f>E76-E86</f>
        <v>-62648</v>
      </c>
      <c r="F85" s="89">
        <f>F76-F86</f>
        <v>-73691</v>
      </c>
      <c r="G85" s="89">
        <f>G76-G86</f>
        <v>35587</v>
      </c>
    </row>
    <row r="86" spans="1:7" ht="23.25" x14ac:dyDescent="0.5">
      <c r="A86" s="3" t="s">
        <v>132</v>
      </c>
      <c r="C86" s="12">
        <v>7</v>
      </c>
      <c r="D86" s="89">
        <v>-1718</v>
      </c>
      <c r="E86" s="89">
        <v>-4626</v>
      </c>
      <c r="F86" s="4">
        <v>0</v>
      </c>
      <c r="G86" s="89">
        <v>0</v>
      </c>
    </row>
    <row r="87" spans="1:7" ht="24" thickBot="1" x14ac:dyDescent="0.55000000000000004">
      <c r="A87" s="3" t="s">
        <v>113</v>
      </c>
      <c r="D87" s="93">
        <f>+D76</f>
        <v>-396753</v>
      </c>
      <c r="E87" s="93">
        <f>+E76</f>
        <v>-67274</v>
      </c>
      <c r="F87" s="93">
        <f>+F76</f>
        <v>-73691</v>
      </c>
      <c r="G87" s="93">
        <f>+G76</f>
        <v>35587</v>
      </c>
    </row>
    <row r="88" spans="1:7" ht="13.5" customHeight="1" thickTop="1" x14ac:dyDescent="0.5">
      <c r="D88" s="15"/>
      <c r="E88" s="15"/>
      <c r="F88" s="14"/>
      <c r="G88" s="11"/>
    </row>
    <row r="89" spans="1:7" ht="23.25" x14ac:dyDescent="0.5">
      <c r="A89" s="3" t="s">
        <v>76</v>
      </c>
      <c r="D89" s="50"/>
      <c r="E89" s="50"/>
      <c r="F89" s="50"/>
      <c r="G89" s="94"/>
    </row>
    <row r="90" spans="1:7" ht="23.25" x14ac:dyDescent="0.5">
      <c r="A90" s="3" t="s">
        <v>72</v>
      </c>
      <c r="D90" s="89">
        <f>D92-D91</f>
        <v>-395035</v>
      </c>
      <c r="E90" s="4">
        <f t="shared" ref="E90:G90" si="1">E92-E91</f>
        <v>-70019</v>
      </c>
      <c r="F90" s="92">
        <f t="shared" si="1"/>
        <v>-73691</v>
      </c>
      <c r="G90" s="4">
        <f t="shared" si="1"/>
        <v>26000</v>
      </c>
    </row>
    <row r="91" spans="1:7" ht="23.25" x14ac:dyDescent="0.5">
      <c r="A91" s="3" t="s">
        <v>132</v>
      </c>
      <c r="C91" s="12">
        <v>7</v>
      </c>
      <c r="D91" s="89">
        <f>Page6!H19</f>
        <v>-1718</v>
      </c>
      <c r="E91" s="89">
        <f>Page6!H12</f>
        <v>-4088</v>
      </c>
      <c r="F91" s="89">
        <f>F86</f>
        <v>0</v>
      </c>
      <c r="G91" s="89">
        <f>G86</f>
        <v>0</v>
      </c>
    </row>
    <row r="92" spans="1:7" ht="24" thickBot="1" x14ac:dyDescent="0.55000000000000004">
      <c r="A92" s="3" t="s">
        <v>110</v>
      </c>
      <c r="D92" s="93">
        <f>+D82</f>
        <v>-396753</v>
      </c>
      <c r="E92" s="93">
        <f>+E82</f>
        <v>-74107</v>
      </c>
      <c r="F92" s="93">
        <f t="shared" ref="F92:G92" si="2">+F82</f>
        <v>-73691</v>
      </c>
      <c r="G92" s="93">
        <f t="shared" si="2"/>
        <v>26000</v>
      </c>
    </row>
    <row r="93" spans="1:7" ht="13.5" customHeight="1" thickTop="1" x14ac:dyDescent="0.5">
      <c r="D93" s="15"/>
      <c r="E93" s="15"/>
      <c r="F93" s="72"/>
      <c r="G93" s="72"/>
    </row>
    <row r="94" spans="1:7" ht="23.25" x14ac:dyDescent="0.5">
      <c r="A94" s="13" t="s">
        <v>147</v>
      </c>
      <c r="C94" s="12"/>
      <c r="D94" s="14">
        <v>-0.23</v>
      </c>
      <c r="E94" s="14">
        <v>-0.04</v>
      </c>
      <c r="F94" s="14">
        <v>-0.04</v>
      </c>
      <c r="G94" s="48">
        <v>0.02</v>
      </c>
    </row>
    <row r="95" spans="1:7" ht="23.25" x14ac:dyDescent="0.5">
      <c r="A95" s="141"/>
      <c r="B95" s="141"/>
      <c r="C95" s="141"/>
      <c r="D95" s="142"/>
      <c r="E95" s="142"/>
      <c r="F95" s="142"/>
      <c r="G95" s="142"/>
    </row>
    <row r="96" spans="1:7" ht="24.75" customHeight="1" x14ac:dyDescent="0.5">
      <c r="A96" s="13"/>
      <c r="C96" s="12"/>
      <c r="D96" s="14"/>
      <c r="E96" s="14"/>
      <c r="F96" s="17" t="s">
        <v>116</v>
      </c>
      <c r="G96" s="14"/>
    </row>
    <row r="97" spans="1:7" ht="23.25" x14ac:dyDescent="0.5">
      <c r="A97" s="13"/>
      <c r="C97" s="12"/>
      <c r="D97" s="14"/>
      <c r="E97" s="14"/>
      <c r="F97" s="17" t="s">
        <v>118</v>
      </c>
      <c r="G97" s="14"/>
    </row>
    <row r="98" spans="1:7" ht="23.25" x14ac:dyDescent="0.5">
      <c r="A98" s="13"/>
      <c r="C98" s="12"/>
      <c r="D98" s="14"/>
      <c r="E98" s="14"/>
      <c r="F98" s="17"/>
      <c r="G98" s="14"/>
    </row>
    <row r="99" spans="1:7" ht="23.25" x14ac:dyDescent="0.5">
      <c r="A99" s="13"/>
      <c r="C99" s="12"/>
      <c r="D99" s="14"/>
      <c r="E99" s="14"/>
      <c r="F99" s="17"/>
      <c r="G99" s="14"/>
    </row>
    <row r="100" spans="1:7" ht="23.25" x14ac:dyDescent="0.5">
      <c r="A100" s="13"/>
      <c r="C100" s="12"/>
      <c r="D100" s="14"/>
      <c r="E100" s="14"/>
      <c r="F100" s="17"/>
      <c r="G100" s="14"/>
    </row>
    <row r="101" spans="1:7" ht="23.25" x14ac:dyDescent="0.5">
      <c r="A101" s="13"/>
      <c r="C101" s="12"/>
      <c r="D101" s="14"/>
      <c r="E101" s="14"/>
      <c r="F101" s="17"/>
      <c r="G101" s="14"/>
    </row>
    <row r="102" spans="1:7" ht="23.25" x14ac:dyDescent="0.5">
      <c r="A102" s="13"/>
      <c r="C102" s="12"/>
      <c r="D102" s="14"/>
      <c r="E102" s="14"/>
      <c r="F102" s="17"/>
      <c r="G102" s="14"/>
    </row>
    <row r="103" spans="1:7" ht="23.25" x14ac:dyDescent="0.5">
      <c r="A103" s="13"/>
      <c r="C103" s="12"/>
      <c r="D103" s="14"/>
      <c r="E103" s="14"/>
      <c r="F103" s="17"/>
      <c r="G103" s="14"/>
    </row>
    <row r="104" spans="1:7" ht="24" customHeight="1" x14ac:dyDescent="0.5">
      <c r="A104" s="13"/>
      <c r="C104" s="12"/>
      <c r="D104" s="14"/>
      <c r="E104" s="14"/>
      <c r="F104" s="17"/>
      <c r="G104" s="14"/>
    </row>
    <row r="105" spans="1:7" ht="23.25" x14ac:dyDescent="0.5">
      <c r="A105" s="13" t="s">
        <v>3</v>
      </c>
      <c r="C105" s="12"/>
      <c r="D105" s="14"/>
      <c r="E105" s="14"/>
      <c r="F105" s="14"/>
      <c r="G105" s="14"/>
    </row>
  </sheetData>
  <mergeCells count="10">
    <mergeCell ref="A56:G56"/>
    <mergeCell ref="A57:G57"/>
    <mergeCell ref="A58:G58"/>
    <mergeCell ref="D60:E60"/>
    <mergeCell ref="F60:G60"/>
    <mergeCell ref="A3:G3"/>
    <mergeCell ref="F6:G6"/>
    <mergeCell ref="D6:E6"/>
    <mergeCell ref="A4:G4"/>
    <mergeCell ref="A2:G2"/>
  </mergeCells>
  <phoneticPr fontId="0" type="noConversion"/>
  <pageMargins left="0.9055118110236221" right="0.51181102362204722" top="0.51181102362204722" bottom="0.59055118110236227" header="0.11811023622047245" footer="0.11811023622047245"/>
  <pageSetup paperSize="9" scale="70" fitToWidth="0" fitToHeight="0" orientation="portrait" r:id="rId1"/>
  <headerFooter alignWithMargins="0"/>
  <rowBreaks count="1" manualBreakCount="1">
    <brk id="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2"/>
  <sheetViews>
    <sheetView zoomScale="70" zoomScaleNormal="70" zoomScaleSheetLayoutView="85" workbookViewId="0">
      <selection sqref="A1:I1"/>
    </sheetView>
  </sheetViews>
  <sheetFormatPr defaultColWidth="9" defaultRowHeight="23.25" x14ac:dyDescent="0.5"/>
  <cols>
    <col min="1" max="1" width="42.85546875" style="3" customWidth="1"/>
    <col min="2" max="2" width="8.42578125" style="3" customWidth="1"/>
    <col min="3" max="7" width="20.85546875" style="4" customWidth="1"/>
    <col min="8" max="9" width="20.85546875" style="3" customWidth="1"/>
    <col min="10" max="10" width="5.5703125" style="3" bestFit="1" customWidth="1"/>
    <col min="11" max="11" width="16.42578125" style="3" bestFit="1" customWidth="1"/>
    <col min="12" max="16384" width="9" style="3"/>
  </cols>
  <sheetData>
    <row r="1" spans="1:11" x14ac:dyDescent="0.5">
      <c r="A1" s="139" t="s">
        <v>30</v>
      </c>
      <c r="B1" s="139"/>
      <c r="C1" s="139"/>
      <c r="D1" s="139"/>
      <c r="E1" s="139"/>
      <c r="F1" s="139"/>
      <c r="G1" s="139"/>
      <c r="H1" s="139"/>
      <c r="I1" s="139"/>
      <c r="J1" s="133"/>
    </row>
    <row r="2" spans="1:11" x14ac:dyDescent="0.5">
      <c r="A2" s="139" t="s">
        <v>15</v>
      </c>
      <c r="B2" s="139"/>
      <c r="C2" s="139"/>
      <c r="D2" s="139"/>
      <c r="E2" s="139"/>
      <c r="F2" s="139"/>
      <c r="G2" s="139"/>
      <c r="H2" s="139"/>
      <c r="I2" s="139"/>
    </row>
    <row r="3" spans="1:11" x14ac:dyDescent="0.5">
      <c r="A3" s="139" t="s">
        <v>164</v>
      </c>
      <c r="B3" s="139"/>
      <c r="C3" s="139"/>
      <c r="D3" s="139"/>
      <c r="E3" s="139"/>
      <c r="F3" s="139"/>
      <c r="G3" s="139"/>
      <c r="H3" s="139"/>
      <c r="I3" s="139"/>
    </row>
    <row r="4" spans="1:11" x14ac:dyDescent="0.5">
      <c r="C4" s="19"/>
      <c r="E4" s="20"/>
      <c r="F4" s="19"/>
      <c r="I4" s="21" t="s">
        <v>106</v>
      </c>
    </row>
    <row r="5" spans="1:11" s="12" customFormat="1" ht="22.5" customHeight="1" x14ac:dyDescent="0.5">
      <c r="A5" s="22"/>
      <c r="B5" s="23"/>
      <c r="C5" s="8"/>
      <c r="D5" s="8"/>
      <c r="E5" s="68" t="s">
        <v>13</v>
      </c>
      <c r="F5" s="68"/>
      <c r="G5" s="23" t="s">
        <v>67</v>
      </c>
      <c r="H5" s="64"/>
      <c r="I5" s="64" t="s">
        <v>0</v>
      </c>
    </row>
    <row r="6" spans="1:11" s="12" customFormat="1" x14ac:dyDescent="0.5">
      <c r="B6" s="2"/>
      <c r="C6" s="18" t="s">
        <v>44</v>
      </c>
      <c r="D6" s="18" t="s">
        <v>2</v>
      </c>
      <c r="E6" s="2" t="s">
        <v>6</v>
      </c>
      <c r="F6" s="18"/>
      <c r="G6" s="18" t="s">
        <v>68</v>
      </c>
      <c r="H6" s="18" t="s">
        <v>70</v>
      </c>
      <c r="I6" s="18" t="s">
        <v>71</v>
      </c>
    </row>
    <row r="7" spans="1:11" s="12" customFormat="1" x14ac:dyDescent="0.5">
      <c r="A7" s="25"/>
      <c r="B7" s="62" t="s">
        <v>182</v>
      </c>
      <c r="C7" s="62" t="s">
        <v>45</v>
      </c>
      <c r="D7" s="62" t="s">
        <v>45</v>
      </c>
      <c r="E7" s="9" t="s">
        <v>46</v>
      </c>
      <c r="F7" s="9" t="s">
        <v>1</v>
      </c>
      <c r="G7" s="9" t="s">
        <v>69</v>
      </c>
      <c r="H7" s="62" t="s">
        <v>133</v>
      </c>
      <c r="I7" s="62" t="s">
        <v>68</v>
      </c>
    </row>
    <row r="8" spans="1:11" s="12" customFormat="1" x14ac:dyDescent="0.5">
      <c r="A8" s="3"/>
      <c r="C8" s="24"/>
      <c r="D8" s="24"/>
      <c r="E8" s="24"/>
      <c r="F8" s="24"/>
      <c r="G8" s="24"/>
      <c r="H8" s="2"/>
      <c r="I8" s="2"/>
    </row>
    <row r="9" spans="1:11" s="12" customFormat="1" x14ac:dyDescent="0.5">
      <c r="A9" s="3" t="s">
        <v>131</v>
      </c>
      <c r="C9" s="53">
        <v>1735238</v>
      </c>
      <c r="D9" s="53">
        <v>1482634</v>
      </c>
      <c r="E9" s="53">
        <v>173524</v>
      </c>
      <c r="F9" s="53">
        <v>3965960</v>
      </c>
      <c r="G9" s="98">
        <v>7357356</v>
      </c>
      <c r="H9" s="97">
        <v>87810</v>
      </c>
      <c r="I9" s="52">
        <v>7445166</v>
      </c>
      <c r="K9" s="74"/>
    </row>
    <row r="10" spans="1:11" s="12" customFormat="1" x14ac:dyDescent="0.5">
      <c r="A10" s="3" t="s">
        <v>152</v>
      </c>
      <c r="C10" s="48">
        <v>0</v>
      </c>
      <c r="D10" s="48">
        <v>0</v>
      </c>
      <c r="E10" s="48">
        <v>0</v>
      </c>
      <c r="F10" s="98">
        <v>-62648</v>
      </c>
      <c r="G10" s="98">
        <v>-62648</v>
      </c>
      <c r="H10" s="98">
        <v>-4626</v>
      </c>
      <c r="I10" s="98">
        <v>-67274</v>
      </c>
      <c r="K10" s="74"/>
    </row>
    <row r="11" spans="1:11" s="12" customFormat="1" x14ac:dyDescent="0.5">
      <c r="A11" s="3" t="s">
        <v>109</v>
      </c>
      <c r="C11" s="49">
        <v>0</v>
      </c>
      <c r="D11" s="49">
        <v>0</v>
      </c>
      <c r="E11" s="49">
        <v>0</v>
      </c>
      <c r="F11" s="98">
        <v>-7371</v>
      </c>
      <c r="G11" s="100">
        <v>-7371</v>
      </c>
      <c r="H11" s="101">
        <v>538</v>
      </c>
      <c r="I11" s="100">
        <v>-6833</v>
      </c>
      <c r="K11" s="74"/>
    </row>
    <row r="12" spans="1:11" s="12" customFormat="1" x14ac:dyDescent="0.5">
      <c r="A12" s="3" t="s">
        <v>110</v>
      </c>
      <c r="C12" s="48">
        <v>0</v>
      </c>
      <c r="D12" s="48">
        <v>0</v>
      </c>
      <c r="E12" s="48">
        <v>0</v>
      </c>
      <c r="F12" s="99">
        <v>-70019</v>
      </c>
      <c r="G12" s="98">
        <v>-70019</v>
      </c>
      <c r="H12" s="98">
        <v>-4088</v>
      </c>
      <c r="I12" s="98">
        <v>-74107</v>
      </c>
      <c r="K12" s="74"/>
    </row>
    <row r="13" spans="1:11" s="12" customFormat="1" x14ac:dyDescent="0.5">
      <c r="A13" s="3" t="s">
        <v>144</v>
      </c>
      <c r="B13" s="12">
        <v>16</v>
      </c>
      <c r="C13" s="48">
        <v>0</v>
      </c>
      <c r="D13" s="48">
        <v>0</v>
      </c>
      <c r="E13" s="48">
        <v>0</v>
      </c>
      <c r="F13" s="98">
        <v>-86759</v>
      </c>
      <c r="G13" s="114">
        <v>-86759</v>
      </c>
      <c r="H13" s="98">
        <v>0</v>
      </c>
      <c r="I13" s="98">
        <v>-86759</v>
      </c>
      <c r="K13" s="74"/>
    </row>
    <row r="14" spans="1:11" s="12" customFormat="1" ht="24" thickBot="1" x14ac:dyDescent="0.55000000000000004">
      <c r="A14" s="3" t="s">
        <v>139</v>
      </c>
      <c r="C14" s="96">
        <v>1735238</v>
      </c>
      <c r="D14" s="96">
        <v>1482634</v>
      </c>
      <c r="E14" s="96">
        <v>173524</v>
      </c>
      <c r="F14" s="96">
        <v>3809182</v>
      </c>
      <c r="G14" s="96">
        <v>7200578</v>
      </c>
      <c r="H14" s="96">
        <v>83722</v>
      </c>
      <c r="I14" s="96">
        <v>7284300</v>
      </c>
      <c r="K14" s="74"/>
    </row>
    <row r="15" spans="1:11" s="12" customFormat="1" ht="24" thickTop="1" x14ac:dyDescent="0.5">
      <c r="A15" s="3"/>
      <c r="C15" s="47"/>
      <c r="D15" s="47"/>
      <c r="E15" s="47"/>
      <c r="F15" s="47"/>
      <c r="G15" s="47"/>
      <c r="H15" s="47"/>
      <c r="I15" s="47"/>
      <c r="K15" s="74"/>
    </row>
    <row r="16" spans="1:11" s="12" customFormat="1" x14ac:dyDescent="0.5">
      <c r="A16" s="3" t="s">
        <v>165</v>
      </c>
      <c r="C16" s="97">
        <v>1735238</v>
      </c>
      <c r="D16" s="97">
        <v>1482634</v>
      </c>
      <c r="E16" s="97">
        <v>173524</v>
      </c>
      <c r="F16" s="97">
        <v>3270107</v>
      </c>
      <c r="G16" s="98">
        <v>6661503</v>
      </c>
      <c r="H16" s="97">
        <v>64062</v>
      </c>
      <c r="I16" s="97">
        <v>6725565</v>
      </c>
      <c r="K16" s="74"/>
    </row>
    <row r="17" spans="1:11" s="12" customFormat="1" x14ac:dyDescent="0.5">
      <c r="A17" s="3" t="s">
        <v>152</v>
      </c>
      <c r="C17" s="48">
        <v>0</v>
      </c>
      <c r="D17" s="48">
        <v>0</v>
      </c>
      <c r="E17" s="48">
        <v>0</v>
      </c>
      <c r="F17" s="98">
        <v>-395035</v>
      </c>
      <c r="G17" s="98">
        <v>-395035</v>
      </c>
      <c r="H17" s="98">
        <v>-1718</v>
      </c>
      <c r="I17" s="98">
        <v>-396753</v>
      </c>
      <c r="K17" s="74"/>
    </row>
    <row r="18" spans="1:11" s="12" customFormat="1" x14ac:dyDescent="0.5">
      <c r="A18" s="3" t="s">
        <v>109</v>
      </c>
      <c r="C18" s="49">
        <v>0</v>
      </c>
      <c r="D18" s="49">
        <v>0</v>
      </c>
      <c r="E18" s="49">
        <v>0</v>
      </c>
      <c r="F18" s="100">
        <v>0</v>
      </c>
      <c r="G18" s="100">
        <v>0</v>
      </c>
      <c r="H18" s="122">
        <v>0</v>
      </c>
      <c r="I18" s="100">
        <v>0</v>
      </c>
      <c r="K18" s="74"/>
    </row>
    <row r="19" spans="1:11" s="12" customFormat="1" x14ac:dyDescent="0.5">
      <c r="A19" s="3" t="s">
        <v>110</v>
      </c>
      <c r="C19" s="48">
        <v>0</v>
      </c>
      <c r="D19" s="48">
        <v>0</v>
      </c>
      <c r="E19" s="48">
        <v>0</v>
      </c>
      <c r="F19" s="98">
        <v>-395035</v>
      </c>
      <c r="G19" s="98">
        <v>-395035</v>
      </c>
      <c r="H19" s="98">
        <v>-1718</v>
      </c>
      <c r="I19" s="98">
        <v>-396753</v>
      </c>
      <c r="K19" s="74"/>
    </row>
    <row r="20" spans="1:11" s="12" customFormat="1" ht="24" thickBot="1" x14ac:dyDescent="0.55000000000000004">
      <c r="A20" s="3" t="s">
        <v>167</v>
      </c>
      <c r="C20" s="102">
        <v>1735238</v>
      </c>
      <c r="D20" s="102">
        <v>1482634</v>
      </c>
      <c r="E20" s="102">
        <v>173524</v>
      </c>
      <c r="F20" s="102">
        <v>2875072</v>
      </c>
      <c r="G20" s="102">
        <v>6266468</v>
      </c>
      <c r="H20" s="102">
        <v>62344</v>
      </c>
      <c r="I20" s="102">
        <v>6328812</v>
      </c>
      <c r="K20" s="74"/>
    </row>
    <row r="21" spans="1:11" s="12" customFormat="1" ht="24" thickTop="1" x14ac:dyDescent="0.5">
      <c r="A21" s="3"/>
      <c r="C21" s="26"/>
      <c r="D21" s="26"/>
      <c r="E21" s="26"/>
      <c r="F21" s="11"/>
      <c r="G21" s="11"/>
      <c r="H21" s="47"/>
      <c r="I21" s="47"/>
    </row>
    <row r="23" spans="1:11" x14ac:dyDescent="0.5">
      <c r="G23" s="17"/>
      <c r="I23" s="17" t="s">
        <v>116</v>
      </c>
    </row>
    <row r="24" spans="1:11" x14ac:dyDescent="0.5">
      <c r="G24" s="17"/>
      <c r="I24" s="17" t="s">
        <v>118</v>
      </c>
    </row>
    <row r="32" spans="1:11" ht="39" customHeight="1" x14ac:dyDescent="0.5"/>
    <row r="33" spans="1:10" x14ac:dyDescent="0.5">
      <c r="A33" s="3" t="s">
        <v>3</v>
      </c>
      <c r="J33" s="115">
        <v>6</v>
      </c>
    </row>
    <row r="34" spans="1:10" ht="19.5" customHeight="1" x14ac:dyDescent="0.5"/>
    <row r="52" ht="14.25" customHeight="1" x14ac:dyDescent="0.5"/>
  </sheetData>
  <mergeCells count="3">
    <mergeCell ref="A1:I1"/>
    <mergeCell ref="A2:I2"/>
    <mergeCell ref="A3:I3"/>
  </mergeCells>
  <phoneticPr fontId="0" type="noConversion"/>
  <pageMargins left="0.9055118110236221" right="0.51181102362204722" top="0.51181102362204722" bottom="0.59055118110236227" header="0.11811023622047245" footer="0.11811023622047245"/>
  <pageSetup paperSize="9" scale="70" fitToWidth="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9"/>
  <sheetViews>
    <sheetView zoomScale="80" zoomScaleNormal="80" zoomScaleSheetLayoutView="100" workbookViewId="0">
      <selection activeCell="L11" sqref="L11"/>
    </sheetView>
  </sheetViews>
  <sheetFormatPr defaultColWidth="9" defaultRowHeight="23.25" x14ac:dyDescent="0.5"/>
  <cols>
    <col min="1" max="1" width="40" style="3" customWidth="1"/>
    <col min="2" max="2" width="6.85546875" style="3" customWidth="1"/>
    <col min="3" max="3" width="19.5703125" style="3" customWidth="1"/>
    <col min="4" max="4" width="16.85546875" style="3" customWidth="1"/>
    <col min="5" max="5" width="16" style="3" bestFit="1" customWidth="1"/>
    <col min="6" max="6" width="19.85546875" style="3" customWidth="1"/>
    <col min="7" max="7" width="16.7109375" style="3" customWidth="1"/>
    <col min="8" max="16384" width="9" style="3"/>
  </cols>
  <sheetData>
    <row r="1" spans="1:7" x14ac:dyDescent="0.5">
      <c r="G1" s="3">
        <v>7</v>
      </c>
    </row>
    <row r="2" spans="1:7" x14ac:dyDescent="0.5">
      <c r="A2" s="139" t="s">
        <v>30</v>
      </c>
      <c r="B2" s="139"/>
      <c r="C2" s="139"/>
      <c r="D2" s="139"/>
      <c r="E2" s="139"/>
      <c r="F2" s="139"/>
      <c r="G2" s="139"/>
    </row>
    <row r="3" spans="1:7" x14ac:dyDescent="0.5">
      <c r="A3" s="139" t="s">
        <v>16</v>
      </c>
      <c r="B3" s="139"/>
      <c r="C3" s="139"/>
      <c r="D3" s="139"/>
      <c r="E3" s="139"/>
      <c r="F3" s="139"/>
      <c r="G3" s="139"/>
    </row>
    <row r="4" spans="1:7" x14ac:dyDescent="0.5">
      <c r="A4" s="139" t="s">
        <v>164</v>
      </c>
      <c r="B4" s="139"/>
      <c r="C4" s="139"/>
      <c r="D4" s="139"/>
      <c r="E4" s="139"/>
      <c r="F4" s="139"/>
      <c r="G4" s="139"/>
    </row>
    <row r="5" spans="1:7" x14ac:dyDescent="0.5">
      <c r="A5" s="18"/>
      <c r="B5" s="18"/>
      <c r="C5" s="18"/>
      <c r="D5" s="18"/>
      <c r="E5" s="18"/>
      <c r="F5" s="18"/>
      <c r="G5" s="67" t="s">
        <v>106</v>
      </c>
    </row>
    <row r="6" spans="1:7" s="12" customFormat="1" x14ac:dyDescent="0.5">
      <c r="A6" s="23"/>
      <c r="B6" s="23"/>
      <c r="C6" s="23"/>
      <c r="D6" s="23"/>
      <c r="E6" s="68" t="s">
        <v>13</v>
      </c>
      <c r="F6" s="68"/>
      <c r="G6" s="8"/>
    </row>
    <row r="7" spans="1:7" s="12" customFormat="1" x14ac:dyDescent="0.5">
      <c r="A7" s="2"/>
      <c r="B7" s="2"/>
      <c r="C7" s="2" t="s">
        <v>73</v>
      </c>
      <c r="D7" s="18" t="s">
        <v>2</v>
      </c>
      <c r="E7" s="23" t="s">
        <v>6</v>
      </c>
      <c r="F7" s="64"/>
      <c r="G7" s="24"/>
    </row>
    <row r="8" spans="1:7" s="12" customFormat="1" x14ac:dyDescent="0.5">
      <c r="A8" s="9"/>
      <c r="B8" s="62" t="s">
        <v>182</v>
      </c>
      <c r="C8" s="9" t="s">
        <v>45</v>
      </c>
      <c r="D8" s="62" t="s">
        <v>45</v>
      </c>
      <c r="E8" s="62" t="s">
        <v>46</v>
      </c>
      <c r="F8" s="9" t="s">
        <v>1</v>
      </c>
      <c r="G8" s="62" t="s">
        <v>0</v>
      </c>
    </row>
    <row r="9" spans="1:7" s="12" customFormat="1" x14ac:dyDescent="0.5">
      <c r="B9" s="2"/>
      <c r="C9" s="2"/>
      <c r="D9" s="2"/>
      <c r="E9" s="2"/>
      <c r="F9" s="2"/>
      <c r="G9" s="2"/>
    </row>
    <row r="10" spans="1:7" s="12" customFormat="1" x14ac:dyDescent="0.5">
      <c r="A10" s="3" t="s">
        <v>131</v>
      </c>
      <c r="C10" s="97">
        <v>1735238</v>
      </c>
      <c r="D10" s="97">
        <v>1482634</v>
      </c>
      <c r="E10" s="97">
        <v>173524</v>
      </c>
      <c r="F10" s="97">
        <v>4215170</v>
      </c>
      <c r="G10" s="97">
        <v>7606566</v>
      </c>
    </row>
    <row r="11" spans="1:7" s="12" customFormat="1" x14ac:dyDescent="0.5">
      <c r="A11" s="3" t="s">
        <v>108</v>
      </c>
      <c r="C11" s="48">
        <v>0</v>
      </c>
      <c r="D11" s="48">
        <v>0</v>
      </c>
      <c r="E11" s="48">
        <v>0</v>
      </c>
      <c r="F11" s="103">
        <v>35587</v>
      </c>
      <c r="G11" s="103">
        <v>35587</v>
      </c>
    </row>
    <row r="12" spans="1:7" s="12" customFormat="1" x14ac:dyDescent="0.5">
      <c r="A12" s="3" t="s">
        <v>109</v>
      </c>
      <c r="C12" s="49">
        <v>0</v>
      </c>
      <c r="D12" s="49">
        <v>0</v>
      </c>
      <c r="E12" s="49">
        <v>0</v>
      </c>
      <c r="F12" s="104">
        <v>-9587</v>
      </c>
      <c r="G12" s="104">
        <v>-9587</v>
      </c>
    </row>
    <row r="13" spans="1:7" s="12" customFormat="1" x14ac:dyDescent="0.5">
      <c r="A13" s="3" t="s">
        <v>110</v>
      </c>
      <c r="C13" s="48">
        <v>0</v>
      </c>
      <c r="D13" s="48">
        <v>0</v>
      </c>
      <c r="E13" s="48">
        <v>0</v>
      </c>
      <c r="F13" s="11">
        <v>26000</v>
      </c>
      <c r="G13" s="103">
        <v>26000</v>
      </c>
    </row>
    <row r="14" spans="1:7" s="12" customFormat="1" x14ac:dyDescent="0.5">
      <c r="A14" s="3" t="s">
        <v>144</v>
      </c>
      <c r="B14" s="12">
        <v>16</v>
      </c>
      <c r="C14" s="48">
        <v>0</v>
      </c>
      <c r="D14" s="48">
        <v>0</v>
      </c>
      <c r="E14" s="48">
        <v>0</v>
      </c>
      <c r="F14" s="11">
        <v>-86759</v>
      </c>
      <c r="G14" s="103">
        <v>-86759</v>
      </c>
    </row>
    <row r="15" spans="1:7" s="12" customFormat="1" ht="24" thickBot="1" x14ac:dyDescent="0.55000000000000004">
      <c r="A15" s="3" t="s">
        <v>139</v>
      </c>
      <c r="C15" s="102">
        <v>1735238</v>
      </c>
      <c r="D15" s="102">
        <v>1482634</v>
      </c>
      <c r="E15" s="102">
        <v>173524</v>
      </c>
      <c r="F15" s="112">
        <v>4154411</v>
      </c>
      <c r="G15" s="102">
        <v>7545807</v>
      </c>
    </row>
    <row r="16" spans="1:7" s="12" customFormat="1" ht="24" thickTop="1" x14ac:dyDescent="0.5">
      <c r="A16" s="3"/>
      <c r="C16" s="47"/>
      <c r="D16" s="47"/>
      <c r="E16" s="47"/>
      <c r="F16" s="47"/>
      <c r="G16" s="47"/>
    </row>
    <row r="17" spans="1:7" s="12" customFormat="1" x14ac:dyDescent="0.5">
      <c r="A17" s="3" t="s">
        <v>165</v>
      </c>
      <c r="C17" s="97">
        <v>1735238</v>
      </c>
      <c r="D17" s="97">
        <v>1482634</v>
      </c>
      <c r="E17" s="97">
        <v>173524</v>
      </c>
      <c r="F17" s="97">
        <v>3722469</v>
      </c>
      <c r="G17" s="97">
        <v>7113865</v>
      </c>
    </row>
    <row r="18" spans="1:7" s="12" customFormat="1" x14ac:dyDescent="0.5">
      <c r="A18" s="3" t="s">
        <v>152</v>
      </c>
      <c r="C18" s="48">
        <v>0</v>
      </c>
      <c r="D18" s="48">
        <v>0</v>
      </c>
      <c r="E18" s="48">
        <v>0</v>
      </c>
      <c r="F18" s="11">
        <v>-73691</v>
      </c>
      <c r="G18" s="11">
        <v>-73691</v>
      </c>
    </row>
    <row r="19" spans="1:7" s="12" customFormat="1" x14ac:dyDescent="0.5">
      <c r="A19" s="3" t="s">
        <v>109</v>
      </c>
      <c r="C19" s="49">
        <v>0</v>
      </c>
      <c r="D19" s="49">
        <v>0</v>
      </c>
      <c r="E19" s="49">
        <v>0</v>
      </c>
      <c r="F19" s="113">
        <v>0</v>
      </c>
      <c r="G19" s="113">
        <v>0</v>
      </c>
    </row>
    <row r="20" spans="1:7" s="12" customFormat="1" x14ac:dyDescent="0.5">
      <c r="A20" s="3" t="s">
        <v>110</v>
      </c>
      <c r="C20" s="47">
        <v>0</v>
      </c>
      <c r="D20" s="47">
        <v>0</v>
      </c>
      <c r="E20" s="47">
        <v>0</v>
      </c>
      <c r="F20" s="114">
        <v>-73691</v>
      </c>
      <c r="G20" s="11">
        <v>-73691</v>
      </c>
    </row>
    <row r="21" spans="1:7" s="12" customFormat="1" ht="24" thickBot="1" x14ac:dyDescent="0.55000000000000004">
      <c r="A21" s="3" t="s">
        <v>167</v>
      </c>
      <c r="C21" s="102">
        <v>1735238</v>
      </c>
      <c r="D21" s="102">
        <v>1482634</v>
      </c>
      <c r="E21" s="102">
        <v>173524</v>
      </c>
      <c r="F21" s="102">
        <v>3648778</v>
      </c>
      <c r="G21" s="102">
        <v>7040174</v>
      </c>
    </row>
    <row r="22" spans="1:7" s="12" customFormat="1" ht="24" thickTop="1" x14ac:dyDescent="0.5">
      <c r="A22" s="3"/>
      <c r="C22" s="45"/>
      <c r="D22" s="45"/>
      <c r="E22" s="45"/>
      <c r="F22" s="14"/>
      <c r="G22" s="46"/>
    </row>
    <row r="23" spans="1:7" s="12" customFormat="1" x14ac:dyDescent="0.5">
      <c r="C23" s="44"/>
      <c r="D23" s="44"/>
      <c r="E23" s="44"/>
      <c r="F23" s="44"/>
      <c r="G23" s="44"/>
    </row>
    <row r="24" spans="1:7" s="12" customFormat="1" x14ac:dyDescent="0.5">
      <c r="C24" s="27"/>
      <c r="D24" s="27"/>
      <c r="E24" s="27"/>
      <c r="F24" s="17" t="s">
        <v>116</v>
      </c>
      <c r="G24" s="27"/>
    </row>
    <row r="25" spans="1:7" x14ac:dyDescent="0.5">
      <c r="C25" s="2"/>
      <c r="D25" s="2"/>
      <c r="E25" s="2"/>
      <c r="F25" s="17" t="s">
        <v>118</v>
      </c>
      <c r="G25" s="2"/>
    </row>
    <row r="26" spans="1:7" x14ac:dyDescent="0.5">
      <c r="C26" s="2"/>
      <c r="D26" s="2"/>
      <c r="E26" s="2"/>
      <c r="F26" s="17"/>
      <c r="G26" s="2"/>
    </row>
    <row r="27" spans="1:7" x14ac:dyDescent="0.5">
      <c r="C27" s="2"/>
      <c r="D27" s="2"/>
      <c r="E27" s="2"/>
      <c r="F27" s="17"/>
      <c r="G27" s="2"/>
    </row>
    <row r="28" spans="1:7" x14ac:dyDescent="0.5">
      <c r="C28" s="2"/>
      <c r="D28" s="2"/>
      <c r="E28" s="2"/>
      <c r="F28" s="17"/>
      <c r="G28" s="2"/>
    </row>
    <row r="29" spans="1:7" x14ac:dyDescent="0.5">
      <c r="F29" s="17"/>
    </row>
    <row r="47" ht="41.45" customHeight="1" x14ac:dyDescent="0.5"/>
    <row r="48" ht="23.25" customHeight="1" x14ac:dyDescent="0.5"/>
    <row r="49" spans="1:1" x14ac:dyDescent="0.5">
      <c r="A49" s="3" t="s">
        <v>3</v>
      </c>
    </row>
  </sheetData>
  <mergeCells count="3">
    <mergeCell ref="A2:G2"/>
    <mergeCell ref="A3:G3"/>
    <mergeCell ref="A4:G4"/>
  </mergeCells>
  <phoneticPr fontId="5" type="noConversion"/>
  <pageMargins left="0.9055118110236221" right="0.51181102362204722" top="0.51181102362204722" bottom="0.59055118110236227" header="0.11811023622047245" footer="0.11811023622047245"/>
  <pageSetup paperSize="9" scale="70" fitToWidth="0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4"/>
  <sheetViews>
    <sheetView tabSelected="1" zoomScale="90" zoomScaleNormal="90" zoomScaleSheetLayoutView="80" zoomScalePageLayoutView="70" workbookViewId="0">
      <selection activeCell="A2" sqref="A2:H2"/>
    </sheetView>
  </sheetViews>
  <sheetFormatPr defaultColWidth="9" defaultRowHeight="24" customHeight="1" x14ac:dyDescent="0.5"/>
  <cols>
    <col min="1" max="1" width="1" style="3" customWidth="1"/>
    <col min="2" max="2" width="1.85546875" style="3" customWidth="1"/>
    <col min="3" max="3" width="73" style="3" customWidth="1"/>
    <col min="4" max="4" width="0.85546875" style="3" customWidth="1"/>
    <col min="5" max="5" width="16" style="28" customWidth="1"/>
    <col min="6" max="6" width="16" style="29" customWidth="1"/>
    <col min="7" max="8" width="15.140625" style="29" customWidth="1"/>
    <col min="9" max="9" width="9" style="3"/>
    <col min="10" max="10" width="8.85546875" style="3" customWidth="1"/>
    <col min="11" max="16384" width="9" style="3"/>
  </cols>
  <sheetData>
    <row r="1" spans="1:8" ht="23.25" x14ac:dyDescent="0.5">
      <c r="H1" s="29">
        <v>8</v>
      </c>
    </row>
    <row r="2" spans="1:8" ht="23.25" x14ac:dyDescent="0.5">
      <c r="A2" s="139" t="s">
        <v>30</v>
      </c>
      <c r="B2" s="139"/>
      <c r="C2" s="139"/>
      <c r="D2" s="139"/>
      <c r="E2" s="139"/>
      <c r="F2" s="139"/>
      <c r="G2" s="139"/>
      <c r="H2" s="139"/>
    </row>
    <row r="3" spans="1:8" ht="23.25" x14ac:dyDescent="0.5">
      <c r="A3" s="139" t="s">
        <v>4</v>
      </c>
      <c r="B3" s="139"/>
      <c r="C3" s="139"/>
      <c r="D3" s="139"/>
      <c r="E3" s="139"/>
      <c r="F3" s="139"/>
      <c r="G3" s="139"/>
      <c r="H3" s="139"/>
    </row>
    <row r="4" spans="1:8" ht="23.25" x14ac:dyDescent="0.5">
      <c r="A4" s="139" t="str">
        <f>+Page6!A3</f>
        <v>For the six-month period ended June 30, 2026</v>
      </c>
      <c r="B4" s="139"/>
      <c r="C4" s="139"/>
      <c r="D4" s="139"/>
      <c r="E4" s="139"/>
      <c r="F4" s="139"/>
      <c r="G4" s="139"/>
      <c r="H4" s="139"/>
    </row>
    <row r="5" spans="1:8" ht="23.25" x14ac:dyDescent="0.5">
      <c r="A5" s="18"/>
      <c r="B5" s="18"/>
      <c r="C5" s="18"/>
      <c r="D5" s="18"/>
      <c r="E5" s="18"/>
      <c r="F5" s="18"/>
      <c r="H5" s="63" t="s">
        <v>106</v>
      </c>
    </row>
    <row r="6" spans="1:8" ht="23.25" x14ac:dyDescent="0.5">
      <c r="A6" s="7"/>
      <c r="B6" s="7"/>
      <c r="C6" s="7"/>
      <c r="D6" s="7"/>
      <c r="E6" s="140" t="s">
        <v>57</v>
      </c>
      <c r="F6" s="140"/>
      <c r="G6" s="140" t="s">
        <v>9</v>
      </c>
      <c r="H6" s="140"/>
    </row>
    <row r="7" spans="1:8" ht="23.25" x14ac:dyDescent="0.5">
      <c r="A7" s="6"/>
      <c r="B7" s="6"/>
      <c r="C7" s="6"/>
      <c r="D7" s="9"/>
      <c r="E7" s="62">
        <v>2026</v>
      </c>
      <c r="F7" s="62">
        <v>2025</v>
      </c>
      <c r="G7" s="62">
        <f>+E7</f>
        <v>2026</v>
      </c>
      <c r="H7" s="62">
        <f>+F7</f>
        <v>2025</v>
      </c>
    </row>
    <row r="8" spans="1:8" ht="13.5" customHeight="1" x14ac:dyDescent="0.5">
      <c r="E8" s="38"/>
      <c r="F8" s="30"/>
      <c r="G8" s="30"/>
      <c r="H8" s="30"/>
    </row>
    <row r="9" spans="1:8" ht="23.25" x14ac:dyDescent="0.5">
      <c r="A9" s="82" t="s">
        <v>47</v>
      </c>
      <c r="E9" s="42"/>
      <c r="F9" s="42"/>
      <c r="G9" s="42"/>
      <c r="H9" s="42"/>
    </row>
    <row r="10" spans="1:8" ht="23.25" x14ac:dyDescent="0.5">
      <c r="A10" s="16" t="s">
        <v>113</v>
      </c>
      <c r="E10" s="89">
        <v>-396753</v>
      </c>
      <c r="F10" s="89">
        <v>-67274</v>
      </c>
      <c r="G10" s="89">
        <v>-73691</v>
      </c>
      <c r="H10" s="89">
        <v>35587</v>
      </c>
    </row>
    <row r="11" spans="1:8" ht="23.25" x14ac:dyDescent="0.5">
      <c r="A11" s="81" t="s">
        <v>155</v>
      </c>
      <c r="E11" s="14"/>
      <c r="F11" s="14"/>
      <c r="G11" s="14"/>
      <c r="H11" s="14"/>
    </row>
    <row r="12" spans="1:8" ht="23.25" x14ac:dyDescent="0.5">
      <c r="A12" s="81" t="s">
        <v>170</v>
      </c>
      <c r="C12" s="1"/>
      <c r="E12" s="4">
        <v>18116</v>
      </c>
      <c r="F12" s="4">
        <v>-4199</v>
      </c>
      <c r="G12" s="4">
        <v>16523</v>
      </c>
      <c r="H12" s="4">
        <v>-900</v>
      </c>
    </row>
    <row r="13" spans="1:8" ht="23.25" x14ac:dyDescent="0.5">
      <c r="A13" s="3" t="s">
        <v>183</v>
      </c>
      <c r="C13" s="1"/>
      <c r="E13" s="89">
        <v>-866</v>
      </c>
      <c r="F13" s="89">
        <v>-4540</v>
      </c>
      <c r="G13" s="4">
        <v>-3009</v>
      </c>
      <c r="H13" s="4">
        <v>130</v>
      </c>
    </row>
    <row r="14" spans="1:8" ht="23.25" x14ac:dyDescent="0.5">
      <c r="A14" s="81" t="s">
        <v>171</v>
      </c>
      <c r="E14" s="89">
        <v>-744</v>
      </c>
      <c r="F14" s="89">
        <v>-376</v>
      </c>
      <c r="G14" s="4">
        <v>-744</v>
      </c>
      <c r="H14" s="4">
        <v>-376</v>
      </c>
    </row>
    <row r="15" spans="1:8" ht="23.25" x14ac:dyDescent="0.5">
      <c r="A15" s="81" t="s">
        <v>135</v>
      </c>
      <c r="E15" s="11">
        <v>0</v>
      </c>
      <c r="F15" s="11">
        <v>0</v>
      </c>
      <c r="G15" s="4">
        <v>-25760</v>
      </c>
      <c r="H15" s="4">
        <v>-21565</v>
      </c>
    </row>
    <row r="16" spans="1:8" ht="23.25" x14ac:dyDescent="0.5">
      <c r="A16" s="3" t="s">
        <v>89</v>
      </c>
      <c r="E16" s="11">
        <v>470556</v>
      </c>
      <c r="F16" s="11">
        <v>476671</v>
      </c>
      <c r="G16" s="4">
        <v>106798</v>
      </c>
      <c r="H16" s="4">
        <v>112571</v>
      </c>
    </row>
    <row r="17" spans="1:8" ht="23.25" x14ac:dyDescent="0.5">
      <c r="A17" s="3" t="s">
        <v>86</v>
      </c>
      <c r="E17" s="11">
        <v>39616</v>
      </c>
      <c r="F17" s="11">
        <v>40251</v>
      </c>
      <c r="G17" s="4">
        <v>6925</v>
      </c>
      <c r="H17" s="4">
        <v>6823</v>
      </c>
    </row>
    <row r="18" spans="1:8" ht="23.25" x14ac:dyDescent="0.5">
      <c r="A18" s="81" t="s">
        <v>27</v>
      </c>
      <c r="D18" s="31"/>
      <c r="E18" s="11">
        <v>8709</v>
      </c>
      <c r="F18" s="11">
        <v>7496</v>
      </c>
      <c r="G18" s="89">
        <v>3579</v>
      </c>
      <c r="H18" s="4">
        <v>2348</v>
      </c>
    </row>
    <row r="19" spans="1:8" ht="23.25" x14ac:dyDescent="0.5">
      <c r="A19" s="31" t="s">
        <v>172</v>
      </c>
      <c r="C19" s="31"/>
      <c r="D19" s="31"/>
      <c r="E19" s="11">
        <v>2552</v>
      </c>
      <c r="F19" s="11">
        <v>-14615</v>
      </c>
      <c r="G19" s="89">
        <v>-150</v>
      </c>
      <c r="H19" s="4">
        <v>-41</v>
      </c>
    </row>
    <row r="20" spans="1:8" ht="23.25" x14ac:dyDescent="0.5">
      <c r="A20" s="31" t="s">
        <v>168</v>
      </c>
      <c r="C20" s="31"/>
      <c r="D20" s="31"/>
      <c r="E20" s="11">
        <v>-1327</v>
      </c>
      <c r="F20" s="11">
        <v>0</v>
      </c>
      <c r="G20" s="89">
        <v>0</v>
      </c>
      <c r="H20" s="4">
        <v>0</v>
      </c>
    </row>
    <row r="21" spans="1:8" ht="23.25" x14ac:dyDescent="0.5">
      <c r="A21" s="31" t="s">
        <v>156</v>
      </c>
      <c r="C21" s="31"/>
      <c r="E21" s="11">
        <v>0</v>
      </c>
      <c r="F21" s="11">
        <v>2868</v>
      </c>
      <c r="G21" s="4">
        <v>0</v>
      </c>
      <c r="H21" s="4">
        <v>22</v>
      </c>
    </row>
    <row r="22" spans="1:8" ht="23.25" x14ac:dyDescent="0.5">
      <c r="A22" s="31" t="s">
        <v>184</v>
      </c>
      <c r="C22" s="31"/>
      <c r="E22" s="11">
        <v>5</v>
      </c>
      <c r="F22" s="11">
        <v>195</v>
      </c>
      <c r="G22" s="4">
        <v>0</v>
      </c>
      <c r="H22" s="4">
        <v>0</v>
      </c>
    </row>
    <row r="23" spans="1:8" ht="23.25" x14ac:dyDescent="0.5">
      <c r="A23" s="31" t="s">
        <v>140</v>
      </c>
      <c r="E23" s="11">
        <v>9287</v>
      </c>
      <c r="F23" s="11">
        <v>6133</v>
      </c>
      <c r="G23" s="89">
        <v>822</v>
      </c>
      <c r="H23" s="4">
        <v>-1751</v>
      </c>
    </row>
    <row r="24" spans="1:8" ht="23.25" x14ac:dyDescent="0.5">
      <c r="A24" s="3" t="s">
        <v>185</v>
      </c>
      <c r="E24" s="11">
        <v>-765</v>
      </c>
      <c r="F24" s="11">
        <v>-9799</v>
      </c>
      <c r="G24" s="89">
        <v>0</v>
      </c>
      <c r="H24" s="4">
        <v>0</v>
      </c>
    </row>
    <row r="25" spans="1:8" ht="23.25" x14ac:dyDescent="0.5">
      <c r="A25" s="31" t="s">
        <v>77</v>
      </c>
      <c r="E25" s="11">
        <v>24585</v>
      </c>
      <c r="F25" s="4">
        <v>29097</v>
      </c>
      <c r="G25" s="4">
        <v>10486</v>
      </c>
      <c r="H25" s="4">
        <v>10715</v>
      </c>
    </row>
    <row r="26" spans="1:8" ht="23.25" x14ac:dyDescent="0.5">
      <c r="A26" s="3" t="s">
        <v>22</v>
      </c>
      <c r="E26" s="4">
        <v>-559</v>
      </c>
      <c r="F26" s="4">
        <v>-1359</v>
      </c>
      <c r="G26" s="4">
        <v>-2605</v>
      </c>
      <c r="H26" s="4">
        <v>-601</v>
      </c>
    </row>
    <row r="27" spans="1:8" ht="23.25" x14ac:dyDescent="0.5">
      <c r="A27" s="3" t="s">
        <v>91</v>
      </c>
      <c r="E27" s="11">
        <v>147067</v>
      </c>
      <c r="F27" s="11">
        <v>176896</v>
      </c>
      <c r="G27" s="4">
        <v>52162</v>
      </c>
      <c r="H27" s="4">
        <v>59276</v>
      </c>
    </row>
    <row r="28" spans="1:8" ht="23.25" x14ac:dyDescent="0.5">
      <c r="A28" s="3" t="s">
        <v>85</v>
      </c>
      <c r="E28" s="11">
        <v>14075</v>
      </c>
      <c r="F28" s="11">
        <v>15885</v>
      </c>
      <c r="G28" s="4">
        <v>3858</v>
      </c>
      <c r="H28" s="4">
        <v>4051</v>
      </c>
    </row>
    <row r="29" spans="1:8" ht="23.25" x14ac:dyDescent="0.5">
      <c r="A29" s="3" t="s">
        <v>169</v>
      </c>
      <c r="E29" s="104">
        <v>-7503</v>
      </c>
      <c r="F29" s="104">
        <v>14634</v>
      </c>
      <c r="G29" s="104">
        <v>-5724</v>
      </c>
      <c r="H29" s="104">
        <v>8721</v>
      </c>
    </row>
    <row r="30" spans="1:8" ht="23.25" x14ac:dyDescent="0.5">
      <c r="A30" s="32" t="s">
        <v>64</v>
      </c>
      <c r="B30" s="32"/>
      <c r="E30" s="11">
        <f>SUM(E10:E29)</f>
        <v>326051</v>
      </c>
      <c r="F30" s="11">
        <f>SUM(F10:F29)</f>
        <v>667964</v>
      </c>
      <c r="G30" s="11">
        <f>SUM(G10:G29)</f>
        <v>89470</v>
      </c>
      <c r="H30" s="11">
        <f>SUM(H10:H29)</f>
        <v>215010</v>
      </c>
    </row>
    <row r="31" spans="1:8" ht="23.25" x14ac:dyDescent="0.5">
      <c r="A31" s="32" t="s">
        <v>101</v>
      </c>
      <c r="B31" s="32"/>
      <c r="E31" s="42"/>
      <c r="F31" s="42"/>
      <c r="G31" s="61"/>
      <c r="H31" s="61"/>
    </row>
    <row r="32" spans="1:8" ht="23.25" x14ac:dyDescent="0.5">
      <c r="A32" s="3" t="s">
        <v>148</v>
      </c>
      <c r="E32" s="4">
        <v>383216</v>
      </c>
      <c r="F32" s="4">
        <v>60668</v>
      </c>
      <c r="G32" s="4">
        <v>95128</v>
      </c>
      <c r="H32" s="4">
        <v>26687</v>
      </c>
    </row>
    <row r="33" spans="1:12" ht="23.25" x14ac:dyDescent="0.5">
      <c r="A33" s="3" t="s">
        <v>29</v>
      </c>
      <c r="E33" s="4">
        <v>73613</v>
      </c>
      <c r="F33" s="4">
        <v>-78062</v>
      </c>
      <c r="G33" s="4">
        <v>78239</v>
      </c>
      <c r="H33" s="4">
        <v>-30418</v>
      </c>
    </row>
    <row r="34" spans="1:12" ht="23.25" x14ac:dyDescent="0.5">
      <c r="A34" s="3" t="s">
        <v>31</v>
      </c>
      <c r="E34" s="4">
        <v>-499120</v>
      </c>
      <c r="F34" s="4">
        <v>-275222</v>
      </c>
      <c r="G34" s="4">
        <v>-366689</v>
      </c>
      <c r="H34" s="4">
        <v>-50590</v>
      </c>
    </row>
    <row r="35" spans="1:12" ht="23.25" x14ac:dyDescent="0.5">
      <c r="A35" s="3" t="s">
        <v>32</v>
      </c>
      <c r="E35" s="4">
        <v>37470</v>
      </c>
      <c r="F35" s="4">
        <v>18307</v>
      </c>
      <c r="G35" s="4">
        <v>-1059</v>
      </c>
      <c r="H35" s="4">
        <v>11438</v>
      </c>
    </row>
    <row r="36" spans="1:12" ht="23.25" x14ac:dyDescent="0.5">
      <c r="A36" s="3" t="s">
        <v>26</v>
      </c>
      <c r="E36" s="4">
        <v>-7506</v>
      </c>
      <c r="F36" s="4">
        <v>302</v>
      </c>
      <c r="G36" s="4">
        <v>-3672</v>
      </c>
      <c r="H36" s="4">
        <v>0</v>
      </c>
      <c r="L36" s="4"/>
    </row>
    <row r="37" spans="1:12" ht="23.25" x14ac:dyDescent="0.5">
      <c r="A37" s="81" t="s">
        <v>123</v>
      </c>
      <c r="E37" s="11">
        <v>-130268</v>
      </c>
      <c r="F37" s="11">
        <v>64619</v>
      </c>
      <c r="G37" s="4">
        <v>-12293</v>
      </c>
      <c r="H37" s="4">
        <v>147092</v>
      </c>
    </row>
    <row r="38" spans="1:12" ht="23.25" x14ac:dyDescent="0.5">
      <c r="A38" s="81" t="s">
        <v>10</v>
      </c>
      <c r="E38" s="4">
        <v>196841</v>
      </c>
      <c r="F38" s="4">
        <v>-238204</v>
      </c>
      <c r="G38" s="4">
        <v>54193</v>
      </c>
      <c r="H38" s="4">
        <v>36521</v>
      </c>
    </row>
    <row r="39" spans="1:12" ht="23.25" x14ac:dyDescent="0.5">
      <c r="A39" s="81" t="s">
        <v>149</v>
      </c>
      <c r="E39" s="4">
        <v>-3495</v>
      </c>
      <c r="F39" s="4">
        <v>-196</v>
      </c>
      <c r="G39" s="4">
        <v>-3123</v>
      </c>
      <c r="H39" s="4">
        <v>0</v>
      </c>
    </row>
    <row r="40" spans="1:12" ht="23.25" x14ac:dyDescent="0.5">
      <c r="A40" s="81" t="s">
        <v>28</v>
      </c>
      <c r="E40" s="109">
        <v>-13657</v>
      </c>
      <c r="F40" s="109">
        <v>6574</v>
      </c>
      <c r="G40" s="109">
        <v>-13807</v>
      </c>
      <c r="H40" s="109">
        <v>6574</v>
      </c>
    </row>
    <row r="41" spans="1:12" ht="23.25" x14ac:dyDescent="0.5">
      <c r="A41" s="3" t="s">
        <v>173</v>
      </c>
      <c r="E41" s="11">
        <f>SUM(E30:E40)</f>
        <v>363145</v>
      </c>
      <c r="F41" s="11">
        <f>SUM(F30:F40)</f>
        <v>226750</v>
      </c>
      <c r="G41" s="11">
        <f>SUM(G30:G40)</f>
        <v>-83613</v>
      </c>
      <c r="H41" s="11">
        <f>SUM(H30:H40)</f>
        <v>362314</v>
      </c>
    </row>
    <row r="42" spans="1:12" ht="23.25" x14ac:dyDescent="0.5">
      <c r="A42" s="81" t="s">
        <v>62</v>
      </c>
      <c r="E42" s="89">
        <v>559</v>
      </c>
      <c r="F42" s="89">
        <v>1359</v>
      </c>
      <c r="G42" s="4">
        <v>2484</v>
      </c>
      <c r="H42" s="4">
        <v>601</v>
      </c>
    </row>
    <row r="43" spans="1:12" ht="23.25" x14ac:dyDescent="0.5">
      <c r="A43" s="3" t="s">
        <v>56</v>
      </c>
      <c r="E43" s="4">
        <v>-4709</v>
      </c>
      <c r="F43" s="4">
        <v>-34792</v>
      </c>
      <c r="G43" s="104">
        <v>-267</v>
      </c>
      <c r="H43" s="104">
        <v>-22625</v>
      </c>
    </row>
    <row r="44" spans="1:12" ht="23.25" x14ac:dyDescent="0.5">
      <c r="A44" s="34" t="s">
        <v>186</v>
      </c>
      <c r="E44" s="110">
        <f>SUM(E41:E43)</f>
        <v>358995</v>
      </c>
      <c r="F44" s="110">
        <f>SUM(F41:F43)</f>
        <v>193317</v>
      </c>
      <c r="G44" s="110">
        <f>SUM(G41:G43)</f>
        <v>-81396</v>
      </c>
      <c r="H44" s="110">
        <f>SUM(H41:H43)</f>
        <v>340290</v>
      </c>
    </row>
    <row r="45" spans="1:12" ht="23.25" x14ac:dyDescent="0.5">
      <c r="E45" s="70"/>
      <c r="F45" s="70"/>
      <c r="G45" s="70"/>
      <c r="H45" s="70"/>
    </row>
    <row r="46" spans="1:12" ht="23.25" x14ac:dyDescent="0.5">
      <c r="E46" s="70"/>
      <c r="F46" s="70"/>
      <c r="G46" s="17" t="s">
        <v>116</v>
      </c>
      <c r="H46" s="70"/>
    </row>
    <row r="47" spans="1:12" ht="23.25" x14ac:dyDescent="0.5">
      <c r="E47" s="35"/>
      <c r="F47" s="36"/>
      <c r="G47" s="17" t="s">
        <v>118</v>
      </c>
      <c r="H47" s="37"/>
    </row>
    <row r="48" spans="1:12" ht="23.25" x14ac:dyDescent="0.5">
      <c r="E48" s="35"/>
      <c r="F48" s="36"/>
      <c r="G48" s="17"/>
      <c r="H48" s="37"/>
    </row>
    <row r="49" spans="1:8" ht="23.25" x14ac:dyDescent="0.5">
      <c r="E49" s="35"/>
      <c r="F49" s="36"/>
      <c r="G49" s="17"/>
      <c r="H49" s="37"/>
    </row>
    <row r="50" spans="1:8" ht="23.25" x14ac:dyDescent="0.5">
      <c r="E50" s="35"/>
      <c r="F50" s="36"/>
      <c r="G50" s="17"/>
      <c r="H50" s="37"/>
    </row>
    <row r="51" spans="1:8" ht="22.5" customHeight="1" x14ac:dyDescent="0.5">
      <c r="E51" s="35"/>
      <c r="F51" s="36"/>
      <c r="G51" s="17"/>
      <c r="H51" s="37"/>
    </row>
    <row r="52" spans="1:8" ht="23.25" x14ac:dyDescent="0.5">
      <c r="A52" s="3" t="s">
        <v>3</v>
      </c>
    </row>
    <row r="53" spans="1:8" ht="23.25" x14ac:dyDescent="0.5">
      <c r="H53" s="29">
        <v>9</v>
      </c>
    </row>
    <row r="54" spans="1:8" ht="24" customHeight="1" x14ac:dyDescent="0.5">
      <c r="A54" s="139" t="s">
        <v>30</v>
      </c>
      <c r="B54" s="139"/>
      <c r="C54" s="139"/>
      <c r="D54" s="139"/>
      <c r="E54" s="139"/>
      <c r="F54" s="139"/>
      <c r="G54" s="139"/>
      <c r="H54" s="139"/>
    </row>
    <row r="55" spans="1:8" ht="24" customHeight="1" x14ac:dyDescent="0.5">
      <c r="A55" s="139" t="s">
        <v>4</v>
      </c>
      <c r="B55" s="139"/>
      <c r="C55" s="139"/>
      <c r="D55" s="139"/>
      <c r="E55" s="139"/>
      <c r="F55" s="139"/>
      <c r="G55" s="139"/>
      <c r="H55" s="139"/>
    </row>
    <row r="56" spans="1:8" ht="24" customHeight="1" x14ac:dyDescent="0.5">
      <c r="A56" s="139" t="str">
        <f>+'Page8-9'!A4</f>
        <v>For the six-month period ended June 30, 2026</v>
      </c>
      <c r="B56" s="139"/>
      <c r="C56" s="139"/>
      <c r="D56" s="139"/>
      <c r="E56" s="139"/>
      <c r="F56" s="139"/>
      <c r="G56" s="139"/>
      <c r="H56" s="139"/>
    </row>
    <row r="57" spans="1:8" ht="24" customHeight="1" x14ac:dyDescent="0.5">
      <c r="A57" s="18"/>
      <c r="B57" s="18"/>
      <c r="C57" s="18"/>
      <c r="D57" s="18"/>
      <c r="E57" s="18"/>
      <c r="F57" s="18"/>
      <c r="G57" s="37"/>
      <c r="H57" s="63" t="str">
        <f>+H5</f>
        <v>(Unit : Thousand Baht)</v>
      </c>
    </row>
    <row r="58" spans="1:8" ht="24" customHeight="1" x14ac:dyDescent="0.5">
      <c r="A58" s="65"/>
      <c r="B58" s="65"/>
      <c r="C58" s="65"/>
      <c r="D58" s="65"/>
      <c r="E58" s="64" t="s">
        <v>57</v>
      </c>
      <c r="F58" s="64"/>
      <c r="G58" s="64" t="s">
        <v>9</v>
      </c>
      <c r="H58" s="64"/>
    </row>
    <row r="59" spans="1:8" ht="24" customHeight="1" x14ac:dyDescent="0.5">
      <c r="A59" s="66"/>
      <c r="B59" s="66"/>
      <c r="C59" s="66"/>
      <c r="D59" s="9"/>
      <c r="E59" s="62">
        <f>+E7</f>
        <v>2026</v>
      </c>
      <c r="F59" s="62">
        <f>+F7</f>
        <v>2025</v>
      </c>
      <c r="G59" s="62">
        <f>+G7</f>
        <v>2026</v>
      </c>
      <c r="H59" s="62">
        <f>+H7</f>
        <v>2025</v>
      </c>
    </row>
    <row r="60" spans="1:8" ht="12" customHeight="1" x14ac:dyDescent="0.5">
      <c r="A60" s="17"/>
      <c r="B60" s="17"/>
      <c r="C60" s="17"/>
      <c r="D60" s="2"/>
      <c r="E60" s="18"/>
      <c r="F60" s="18"/>
      <c r="G60" s="18"/>
      <c r="H60" s="18"/>
    </row>
    <row r="61" spans="1:8" ht="24" customHeight="1" x14ac:dyDescent="0.5">
      <c r="A61" s="17" t="s">
        <v>48</v>
      </c>
      <c r="E61" s="61"/>
      <c r="F61" s="61"/>
      <c r="G61" s="61"/>
      <c r="H61" s="61"/>
    </row>
    <row r="62" spans="1:8" ht="24" customHeight="1" x14ac:dyDescent="0.5">
      <c r="A62" s="3" t="s">
        <v>60</v>
      </c>
      <c r="B62" s="81"/>
      <c r="E62" s="43">
        <v>0</v>
      </c>
      <c r="F62" s="43">
        <v>0</v>
      </c>
      <c r="G62" s="11">
        <v>265000</v>
      </c>
      <c r="H62" s="11">
        <v>0</v>
      </c>
    </row>
    <row r="63" spans="1:8" ht="24" customHeight="1" x14ac:dyDescent="0.5">
      <c r="A63" s="3" t="s">
        <v>174</v>
      </c>
      <c r="B63" s="81"/>
      <c r="E63" s="43">
        <v>0</v>
      </c>
      <c r="F63" s="43">
        <v>0</v>
      </c>
      <c r="G63" s="11">
        <v>-225000</v>
      </c>
      <c r="H63" s="11">
        <v>0</v>
      </c>
    </row>
    <row r="64" spans="1:8" ht="24" customHeight="1" x14ac:dyDescent="0.5">
      <c r="A64" s="3" t="s">
        <v>141</v>
      </c>
      <c r="B64" s="81"/>
      <c r="E64" s="11">
        <v>0</v>
      </c>
      <c r="F64" s="43">
        <v>0</v>
      </c>
      <c r="G64" s="11">
        <v>0</v>
      </c>
      <c r="H64" s="4">
        <v>-11400</v>
      </c>
    </row>
    <row r="65" spans="1:8" ht="24" customHeight="1" x14ac:dyDescent="0.5">
      <c r="A65" s="81" t="s">
        <v>135</v>
      </c>
      <c r="E65" s="4">
        <v>0</v>
      </c>
      <c r="F65" s="69">
        <v>0</v>
      </c>
      <c r="G65" s="4">
        <v>25760</v>
      </c>
      <c r="H65" s="4">
        <v>21565</v>
      </c>
    </row>
    <row r="66" spans="1:8" ht="24" customHeight="1" x14ac:dyDescent="0.5">
      <c r="A66" s="81" t="s">
        <v>102</v>
      </c>
      <c r="E66" s="4">
        <v>1153</v>
      </c>
      <c r="F66" s="89">
        <v>17872</v>
      </c>
      <c r="G66" s="4">
        <v>150</v>
      </c>
      <c r="H66" s="4">
        <v>1008</v>
      </c>
    </row>
    <row r="67" spans="1:8" ht="24" customHeight="1" x14ac:dyDescent="0.5">
      <c r="A67" s="81" t="s">
        <v>80</v>
      </c>
      <c r="E67" s="4">
        <v>-775179</v>
      </c>
      <c r="F67" s="11">
        <v>-275515</v>
      </c>
      <c r="G67" s="4">
        <v>-708960</v>
      </c>
      <c r="H67" s="4">
        <v>-186053</v>
      </c>
    </row>
    <row r="68" spans="1:8" ht="24" customHeight="1" x14ac:dyDescent="0.5">
      <c r="A68" s="81" t="s">
        <v>92</v>
      </c>
      <c r="E68" s="4">
        <v>-48493</v>
      </c>
      <c r="F68" s="4">
        <v>-2382</v>
      </c>
      <c r="G68" s="4">
        <v>-47955</v>
      </c>
      <c r="H68" s="4">
        <v>-2382</v>
      </c>
    </row>
    <row r="69" spans="1:8" ht="24" customHeight="1" x14ac:dyDescent="0.5">
      <c r="A69" s="3" t="s">
        <v>150</v>
      </c>
      <c r="E69" s="4">
        <v>0</v>
      </c>
      <c r="F69" s="4">
        <v>22</v>
      </c>
      <c r="G69" s="4">
        <v>0</v>
      </c>
      <c r="H69" s="4">
        <v>0</v>
      </c>
    </row>
    <row r="70" spans="1:8" ht="24" customHeight="1" x14ac:dyDescent="0.5">
      <c r="A70" s="3" t="s">
        <v>142</v>
      </c>
      <c r="E70" s="4">
        <v>0</v>
      </c>
      <c r="F70" s="4">
        <v>-6099</v>
      </c>
      <c r="G70" s="4">
        <v>0</v>
      </c>
      <c r="H70" s="4">
        <v>0</v>
      </c>
    </row>
    <row r="71" spans="1:8" ht="24" customHeight="1" x14ac:dyDescent="0.5">
      <c r="A71" s="3" t="s">
        <v>61</v>
      </c>
      <c r="E71" s="4">
        <v>-6222</v>
      </c>
      <c r="F71" s="4">
        <v>-8336</v>
      </c>
      <c r="G71" s="4">
        <v>-5841</v>
      </c>
      <c r="H71" s="4">
        <v>-5900</v>
      </c>
    </row>
    <row r="72" spans="1:8" ht="24" customHeight="1" x14ac:dyDescent="0.5">
      <c r="A72" s="3" t="s">
        <v>157</v>
      </c>
      <c r="E72" s="4">
        <v>0</v>
      </c>
      <c r="F72" s="4">
        <v>-121735</v>
      </c>
      <c r="G72" s="4">
        <v>0</v>
      </c>
      <c r="H72" s="4">
        <v>-121735</v>
      </c>
    </row>
    <row r="73" spans="1:8" ht="24" customHeight="1" x14ac:dyDescent="0.5">
      <c r="A73" s="3" t="s">
        <v>180</v>
      </c>
      <c r="E73" s="4">
        <v>-24510</v>
      </c>
      <c r="F73" s="4">
        <v>0</v>
      </c>
      <c r="G73" s="4">
        <v>23833</v>
      </c>
      <c r="H73" s="4">
        <v>0</v>
      </c>
    </row>
    <row r="74" spans="1:8" ht="24" customHeight="1" x14ac:dyDescent="0.5">
      <c r="A74" s="39" t="s">
        <v>178</v>
      </c>
      <c r="E74" s="91">
        <f>SUM(E62:E73)</f>
        <v>-853251</v>
      </c>
      <c r="F74" s="91">
        <f t="shared" ref="F74:H74" si="0">SUM(F62:F73)</f>
        <v>-396173</v>
      </c>
      <c r="G74" s="91">
        <f t="shared" si="0"/>
        <v>-673013</v>
      </c>
      <c r="H74" s="91">
        <f t="shared" si="0"/>
        <v>-304897</v>
      </c>
    </row>
    <row r="75" spans="1:8" ht="9" customHeight="1" x14ac:dyDescent="0.5">
      <c r="E75" s="14"/>
      <c r="F75" s="14"/>
      <c r="G75" s="14"/>
      <c r="H75" s="14"/>
    </row>
    <row r="76" spans="1:8" ht="24" customHeight="1" x14ac:dyDescent="0.5">
      <c r="A76" s="17" t="s">
        <v>49</v>
      </c>
      <c r="E76" s="61"/>
      <c r="F76" s="14"/>
      <c r="G76" s="61"/>
      <c r="H76" s="14"/>
    </row>
    <row r="77" spans="1:8" ht="24" customHeight="1" x14ac:dyDescent="0.5">
      <c r="A77" s="81" t="s">
        <v>179</v>
      </c>
      <c r="E77" s="89">
        <v>66012</v>
      </c>
      <c r="F77" s="89">
        <v>368064</v>
      </c>
      <c r="G77" s="11">
        <v>120635</v>
      </c>
      <c r="H77" s="11">
        <v>33182</v>
      </c>
    </row>
    <row r="78" spans="1:8" ht="24" customHeight="1" x14ac:dyDescent="0.5">
      <c r="A78" s="81" t="s">
        <v>175</v>
      </c>
      <c r="E78" s="89">
        <v>0</v>
      </c>
      <c r="F78" s="89">
        <v>0</v>
      </c>
      <c r="G78" s="11">
        <v>30000</v>
      </c>
      <c r="H78" s="11">
        <v>0</v>
      </c>
    </row>
    <row r="79" spans="1:8" ht="24" customHeight="1" x14ac:dyDescent="0.5">
      <c r="A79" s="81" t="s">
        <v>63</v>
      </c>
      <c r="E79" s="11">
        <v>737510</v>
      </c>
      <c r="F79" s="11">
        <v>199808</v>
      </c>
      <c r="G79" s="11">
        <v>676400</v>
      </c>
      <c r="H79" s="11">
        <v>199808</v>
      </c>
    </row>
    <row r="80" spans="1:8" ht="24" customHeight="1" x14ac:dyDescent="0.5">
      <c r="A80" s="32" t="s">
        <v>65</v>
      </c>
      <c r="E80" s="4">
        <v>-241350</v>
      </c>
      <c r="F80" s="4">
        <v>-624350</v>
      </c>
      <c r="G80" s="4">
        <v>-77500</v>
      </c>
      <c r="H80" s="4">
        <v>-375500</v>
      </c>
    </row>
    <row r="81" spans="1:11" ht="24" customHeight="1" x14ac:dyDescent="0.5">
      <c r="A81" s="32" t="s">
        <v>158</v>
      </c>
      <c r="E81" s="4">
        <v>0</v>
      </c>
      <c r="F81" s="4">
        <v>-12225</v>
      </c>
      <c r="G81" s="4">
        <v>0</v>
      </c>
      <c r="H81" s="4">
        <v>-12225</v>
      </c>
    </row>
    <row r="82" spans="1:11" ht="24" customHeight="1" x14ac:dyDescent="0.5">
      <c r="A82" s="32" t="s">
        <v>87</v>
      </c>
      <c r="E82" s="4">
        <v>-57579</v>
      </c>
      <c r="F82" s="4">
        <v>-60550</v>
      </c>
      <c r="G82" s="4">
        <v>-9941</v>
      </c>
      <c r="H82" s="4">
        <v>-9772</v>
      </c>
    </row>
    <row r="83" spans="1:11" ht="24" customHeight="1" x14ac:dyDescent="0.5">
      <c r="A83" s="32" t="s">
        <v>88</v>
      </c>
      <c r="C83" s="32"/>
      <c r="E83" s="4">
        <v>-147219</v>
      </c>
      <c r="F83" s="4">
        <v>-174554</v>
      </c>
      <c r="G83" s="4">
        <v>-48920</v>
      </c>
      <c r="H83" s="4">
        <v>-58307</v>
      </c>
    </row>
    <row r="84" spans="1:11" ht="24" customHeight="1" x14ac:dyDescent="0.5">
      <c r="A84" s="32" t="s">
        <v>143</v>
      </c>
      <c r="C84" s="32"/>
      <c r="E84" s="4">
        <v>0</v>
      </c>
      <c r="F84" s="4">
        <v>-86759</v>
      </c>
      <c r="G84" s="4">
        <v>0</v>
      </c>
      <c r="H84" s="4">
        <v>-86759</v>
      </c>
    </row>
    <row r="85" spans="1:11" ht="24" customHeight="1" x14ac:dyDescent="0.5">
      <c r="A85" s="39" t="s">
        <v>176</v>
      </c>
      <c r="E85" s="110">
        <f>SUM(E77:E84)</f>
        <v>357374</v>
      </c>
      <c r="F85" s="110">
        <f>SUM(F77:F84)</f>
        <v>-390566</v>
      </c>
      <c r="G85" s="110">
        <f>SUM(G77:G84)</f>
        <v>690674</v>
      </c>
      <c r="H85" s="110">
        <f>SUM(H77:H84)</f>
        <v>-309573</v>
      </c>
    </row>
    <row r="86" spans="1:11" ht="9" customHeight="1" x14ac:dyDescent="0.5">
      <c r="E86" s="14"/>
      <c r="F86" s="14"/>
      <c r="G86" s="14"/>
      <c r="H86" s="14"/>
    </row>
    <row r="87" spans="1:11" ht="24" customHeight="1" x14ac:dyDescent="0.5">
      <c r="A87" s="3" t="s">
        <v>187</v>
      </c>
      <c r="E87" s="4">
        <f>+E85+E74+E44</f>
        <v>-136882</v>
      </c>
      <c r="F87" s="4">
        <f>+F85+F74+F44</f>
        <v>-593422</v>
      </c>
      <c r="G87" s="4">
        <f>+G85+G74+G44</f>
        <v>-63735</v>
      </c>
      <c r="H87" s="4">
        <f>+H85+H74+H44</f>
        <v>-274180</v>
      </c>
    </row>
    <row r="88" spans="1:11" ht="24" customHeight="1" x14ac:dyDescent="0.5">
      <c r="A88" s="3" t="s">
        <v>114</v>
      </c>
      <c r="E88" s="5">
        <v>588785</v>
      </c>
      <c r="F88" s="5">
        <v>1243490</v>
      </c>
      <c r="G88" s="5">
        <v>222480</v>
      </c>
      <c r="H88" s="5">
        <v>469664</v>
      </c>
    </row>
    <row r="89" spans="1:11" ht="24" customHeight="1" thickBot="1" x14ac:dyDescent="0.55000000000000004">
      <c r="A89" s="3" t="s">
        <v>115</v>
      </c>
      <c r="D89" s="40"/>
      <c r="E89" s="93">
        <f>SUM(E87:E88)</f>
        <v>451903</v>
      </c>
      <c r="F89" s="93">
        <f>SUM(F87:F88)</f>
        <v>650068</v>
      </c>
      <c r="G89" s="93">
        <f>SUM(G87:G88)</f>
        <v>158745</v>
      </c>
      <c r="H89" s="93">
        <f>SUM(H87:H88)</f>
        <v>195484</v>
      </c>
      <c r="K89" s="4"/>
    </row>
    <row r="90" spans="1:11" ht="10.5" customHeight="1" thickTop="1" x14ac:dyDescent="0.5">
      <c r="C90" s="41"/>
      <c r="D90" s="41"/>
      <c r="E90" s="69"/>
      <c r="F90" s="73"/>
      <c r="G90" s="50"/>
      <c r="H90" s="73"/>
    </row>
    <row r="91" spans="1:11" ht="24" customHeight="1" x14ac:dyDescent="0.5">
      <c r="A91" s="121" t="s">
        <v>103</v>
      </c>
      <c r="C91" s="41"/>
      <c r="D91" s="41"/>
      <c r="E91" s="69"/>
      <c r="F91" s="14"/>
      <c r="G91" s="50"/>
      <c r="H91" s="14"/>
    </row>
    <row r="92" spans="1:11" ht="23.25" x14ac:dyDescent="0.5">
      <c r="A92" s="81" t="s">
        <v>104</v>
      </c>
      <c r="E92" s="61"/>
      <c r="F92" s="61"/>
      <c r="G92" s="50"/>
      <c r="H92" s="50"/>
    </row>
    <row r="93" spans="1:11" ht="23.25" x14ac:dyDescent="0.5">
      <c r="A93" s="79" t="s">
        <v>124</v>
      </c>
      <c r="E93" s="52">
        <v>0</v>
      </c>
      <c r="F93" s="52">
        <v>904</v>
      </c>
      <c r="G93" s="4">
        <v>0</v>
      </c>
      <c r="H93" s="134">
        <v>0</v>
      </c>
    </row>
    <row r="94" spans="1:11" ht="24" customHeight="1" x14ac:dyDescent="0.5">
      <c r="A94" s="78" t="s">
        <v>111</v>
      </c>
      <c r="E94" s="52">
        <v>43312</v>
      </c>
      <c r="F94" s="52">
        <v>56846</v>
      </c>
      <c r="G94" s="118">
        <v>39087</v>
      </c>
      <c r="H94" s="119">
        <v>49905</v>
      </c>
    </row>
    <row r="95" spans="1:11" ht="24" customHeight="1" x14ac:dyDescent="0.5">
      <c r="A95" s="78" t="s">
        <v>105</v>
      </c>
      <c r="E95" s="52">
        <v>8607</v>
      </c>
      <c r="F95" s="52">
        <v>38756</v>
      </c>
      <c r="G95" s="124">
        <v>0</v>
      </c>
      <c r="H95" s="134">
        <v>5503</v>
      </c>
    </row>
    <row r="96" spans="1:11" ht="24" customHeight="1" x14ac:dyDescent="0.5">
      <c r="A96" s="78" t="s">
        <v>146</v>
      </c>
      <c r="E96" s="52">
        <v>0</v>
      </c>
      <c r="F96" s="52">
        <v>0</v>
      </c>
      <c r="G96" s="124">
        <v>0</v>
      </c>
      <c r="H96" s="134">
        <v>73</v>
      </c>
    </row>
    <row r="97" spans="1:8" ht="24" customHeight="1" x14ac:dyDescent="0.5">
      <c r="A97" s="79" t="s">
        <v>177</v>
      </c>
      <c r="E97" s="52">
        <v>1198</v>
      </c>
      <c r="F97" s="52">
        <v>0</v>
      </c>
      <c r="G97" s="124">
        <v>1198</v>
      </c>
      <c r="H97" s="134">
        <v>0</v>
      </c>
    </row>
    <row r="98" spans="1:8" ht="24" customHeight="1" x14ac:dyDescent="0.5">
      <c r="A98" s="78" t="s">
        <v>151</v>
      </c>
      <c r="E98" s="52">
        <v>0</v>
      </c>
      <c r="F98" s="52">
        <v>449</v>
      </c>
      <c r="G98" s="124">
        <v>0</v>
      </c>
      <c r="H98" s="134">
        <v>0</v>
      </c>
    </row>
    <row r="99" spans="1:8" ht="10.5" customHeight="1" x14ac:dyDescent="0.5">
      <c r="A99" s="78"/>
      <c r="E99" s="52"/>
      <c r="F99" s="52"/>
      <c r="G99" s="124"/>
      <c r="H99" s="134"/>
    </row>
    <row r="100" spans="1:8" ht="23.25" x14ac:dyDescent="0.5">
      <c r="A100" s="78"/>
      <c r="E100" s="69"/>
      <c r="F100" s="69"/>
      <c r="G100" s="17" t="s">
        <v>116</v>
      </c>
      <c r="H100" s="14"/>
    </row>
    <row r="101" spans="1:8" ht="23.25" x14ac:dyDescent="0.5">
      <c r="A101" s="78"/>
      <c r="E101" s="69"/>
      <c r="F101" s="69"/>
      <c r="G101" s="17" t="s">
        <v>118</v>
      </c>
      <c r="H101" s="14"/>
    </row>
    <row r="102" spans="1:8" ht="23.25" x14ac:dyDescent="0.5">
      <c r="A102" s="78"/>
      <c r="E102" s="69"/>
      <c r="F102" s="69"/>
      <c r="G102" s="17"/>
      <c r="H102" s="14"/>
    </row>
    <row r="103" spans="1:8" ht="48.75" customHeight="1" x14ac:dyDescent="0.5">
      <c r="A103" s="78"/>
      <c r="E103" s="69"/>
      <c r="F103" s="69"/>
      <c r="G103" s="17"/>
      <c r="H103" s="14"/>
    </row>
    <row r="104" spans="1:8" ht="23.25" x14ac:dyDescent="0.5">
      <c r="A104" s="3" t="s">
        <v>3</v>
      </c>
    </row>
  </sheetData>
  <mergeCells count="8">
    <mergeCell ref="A2:H2"/>
    <mergeCell ref="A3:H3"/>
    <mergeCell ref="A4:H4"/>
    <mergeCell ref="A56:H56"/>
    <mergeCell ref="A55:H55"/>
    <mergeCell ref="A54:H54"/>
    <mergeCell ref="E6:F6"/>
    <mergeCell ref="G6:H6"/>
  </mergeCells>
  <phoneticPr fontId="0" type="noConversion"/>
  <pageMargins left="0.9055118110236221" right="0.51181102362204722" top="0.51181102362204722" bottom="0.59055118110236227" header="0.11811023622047245" footer="0.11811023622047245"/>
  <pageSetup paperSize="9" scale="68" fitToHeight="2" orientation="portrait" r:id="rId1"/>
  <headerFooter alignWithMargins="0"/>
  <rowBreaks count="1" manualBreakCount="1">
    <brk id="5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Page2-3</vt:lpstr>
      <vt:lpstr>Page4-5</vt:lpstr>
      <vt:lpstr>Page6</vt:lpstr>
      <vt:lpstr>Page7</vt:lpstr>
      <vt:lpstr>Page8-9</vt:lpstr>
      <vt:lpstr>'Page8-9'!Print_Area</vt:lpstr>
    </vt:vector>
  </TitlesOfParts>
  <Company>ACCOUNTANTS AND MANAGEMENT CONSULTANTS CO.,LTD.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ACCOUNTANTS AND MANAGEMENT CONSULTANTS CO.,LTD.</dc:creator>
  <cp:lastModifiedBy>Adchara</cp:lastModifiedBy>
  <cp:lastPrinted>2026-08-10T12:07:31Z</cp:lastPrinted>
  <dcterms:created xsi:type="dcterms:W3CDTF">1998-11-05T08:50:11Z</dcterms:created>
  <dcterms:modified xsi:type="dcterms:W3CDTF">2026-08-10T12:07:50Z</dcterms:modified>
</cp:coreProperties>
</file>